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データ入力" sheetId="1" r:id="rId1"/>
    <sheet name="一般教室用1" sheetId="2" r:id="rId2"/>
    <sheet name="一般教室用2" sheetId="3" r:id="rId3"/>
    <sheet name="一般教室用3" sheetId="4" r:id="rId4"/>
    <sheet name="コンピュータ教室用1" sheetId="5" r:id="rId5"/>
    <sheet name="検査報告書ＰＣ用" sheetId="6" r:id="rId6"/>
    <sheet name="検査報告書手書き用" sheetId="7" r:id="rId7"/>
    <sheet name="検査報告書ＰＣ用 普通３教室用" sheetId="8" r:id="rId8"/>
    <sheet name="検査報告書ＰＣ用 普通３教室用手書き" sheetId="9" r:id="rId9"/>
  </sheets>
  <definedNames/>
  <calcPr fullCalcOnLoad="1"/>
</workbook>
</file>

<file path=xl/sharedStrings.xml><?xml version="1.0" encoding="utf-8"?>
<sst xmlns="http://schemas.openxmlformats.org/spreadsheetml/2006/main" count="694" uniqueCount="189">
  <si>
    <t>学校名</t>
  </si>
  <si>
    <t>立</t>
  </si>
  <si>
    <t>学校</t>
  </si>
  <si>
    <t>学校　　　薬剤師</t>
  </si>
  <si>
    <t>検査日時</t>
  </si>
  <si>
    <t>平成</t>
  </si>
  <si>
    <t>年</t>
  </si>
  <si>
    <t>月</t>
  </si>
  <si>
    <t>日</t>
  </si>
  <si>
    <t>時</t>
  </si>
  <si>
    <t>分～</t>
  </si>
  <si>
    <t>検査担当</t>
  </si>
  <si>
    <t>検査教室</t>
  </si>
  <si>
    <t>校舎</t>
  </si>
  <si>
    <t>階</t>
  </si>
  <si>
    <t>コンピュータ教室</t>
  </si>
  <si>
    <t>外部環境</t>
  </si>
  <si>
    <t>調光施設</t>
  </si>
  <si>
    <t>ルクス</t>
  </si>
  <si>
    <t>机上照明施設</t>
  </si>
  <si>
    <t>机上照度</t>
  </si>
  <si>
    <t>カｌテンの位置</t>
  </si>
  <si>
    <t>ブラインドの位置</t>
  </si>
  <si>
    <t>Ｗ</t>
  </si>
  <si>
    <t>本</t>
  </si>
  <si>
    <t>欠灯</t>
  </si>
  <si>
    <t>汚れ</t>
  </si>
  <si>
    <t>照度測定はカーテンやブラインドで直射日光を調光し、照明は全て点灯して測定する。</t>
  </si>
  <si>
    <t>藤沢市学校薬剤師会</t>
  </si>
  <si>
    <t>コンピュータ教室用</t>
  </si>
  <si>
    <t>照度検査票</t>
  </si>
  <si>
    <t>　メモ</t>
  </si>
  <si>
    <t>ルクス</t>
  </si>
  <si>
    <t>ルクス</t>
  </si>
  <si>
    <t>Ｗ</t>
  </si>
  <si>
    <t>ルクス</t>
  </si>
  <si>
    <t>まぶしさ</t>
  </si>
  <si>
    <t>黒板照度</t>
  </si>
  <si>
    <t>黒板照明施設</t>
  </si>
  <si>
    <t>学　校　　　薬剤師</t>
  </si>
  <si>
    <t>教室</t>
  </si>
  <si>
    <t>検査個所</t>
  </si>
  <si>
    <t>黒　板　面</t>
  </si>
  <si>
    <t>机　　上</t>
  </si>
  <si>
    <t>机上（キーボード位置）</t>
  </si>
  <si>
    <t>最大照度</t>
  </si>
  <si>
    <t>最小照度</t>
  </si>
  <si>
    <t>照度比</t>
  </si>
  <si>
    <t>：1</t>
  </si>
  <si>
    <t>照明施設</t>
  </si>
  <si>
    <t>よごれ</t>
  </si>
  <si>
    <t>ＣＲＴディスプレーへの</t>
  </si>
  <si>
    <t>照明の写り込み状況</t>
  </si>
  <si>
    <t>判　①</t>
  </si>
  <si>
    <t>黒板面および教室机上の最大照度と最小照度の比は１０：１を超えないこと、</t>
  </si>
  <si>
    <t>やむを得ず超えた場合でも２０：１を超えないこと。</t>
  </si>
  <si>
    <t>まぶしさは、教室内の児童生徒から見て黒板面の外側１５度以内の範囲に強い</t>
  </si>
  <si>
    <t>検査報告書</t>
  </si>
  <si>
    <t>学校長殿</t>
  </si>
  <si>
    <t>学校薬剤師</t>
  </si>
  <si>
    <t>印</t>
  </si>
  <si>
    <t>考察</t>
  </si>
  <si>
    <t>：1</t>
  </si>
  <si>
    <t>学校薬剤師名</t>
  </si>
  <si>
    <t>検査年</t>
  </si>
  <si>
    <t>検査月</t>
  </si>
  <si>
    <t>検査日</t>
  </si>
  <si>
    <t>検査教室１の校舎名（必ず記入）</t>
  </si>
  <si>
    <t>検査教室の階</t>
  </si>
  <si>
    <t>１教室目</t>
  </si>
  <si>
    <t>２教室目</t>
  </si>
  <si>
    <t>校舎名（必ず記入）</t>
  </si>
  <si>
    <t>検査開始時刻　時　と　分　分けて</t>
  </si>
  <si>
    <t>ディスプレーへの照明の写り込み状況</t>
  </si>
  <si>
    <t>検査担当（同じ場合 　1　とする）</t>
  </si>
  <si>
    <t>検査教室の名前（普通教室=１）</t>
  </si>
  <si>
    <t>検査教室の名前（普通教室＝１）</t>
  </si>
  <si>
    <t>教室のクラス名</t>
  </si>
  <si>
    <t>（</t>
  </si>
  <si>
    <t>）</t>
  </si>
  <si>
    <t>黒板照明器具について</t>
  </si>
  <si>
    <t>欠灯数</t>
  </si>
  <si>
    <t>点滅</t>
  </si>
  <si>
    <t>データ入力</t>
  </si>
  <si>
    <t>黒板照度ルクス</t>
  </si>
  <si>
    <t>照度測定値</t>
  </si>
  <si>
    <t>中央</t>
  </si>
  <si>
    <t>右端</t>
  </si>
  <si>
    <t>左端</t>
  </si>
  <si>
    <t>机上照明器具について</t>
  </si>
  <si>
    <t>キーボード照明器具について</t>
  </si>
  <si>
    <t>汚れ　有り＝１　無し=0</t>
  </si>
  <si>
    <t>外部障害物（</t>
  </si>
  <si>
    <t>)</t>
  </si>
  <si>
    <t>)</t>
  </si>
  <si>
    <t>視聴覚ＴＶ画面（</t>
  </si>
  <si>
    <t>)</t>
  </si>
  <si>
    <t>天候　晴れ=1　曇り=2　雨=3　雪=4</t>
  </si>
  <si>
    <t>カーテンについて　有る＝１　無し＝０</t>
  </si>
  <si>
    <t>ブラインドについて　有る＝１　無し=0</t>
  </si>
  <si>
    <t>視聴覚ＴＶ画面まぶしさ　有り=1　無し=0</t>
  </si>
  <si>
    <t>黒板面のまぶしさ　有り＝１　無し=0</t>
  </si>
  <si>
    <t>天候（</t>
  </si>
  <si>
    <t>机上照度(キーボード面）</t>
  </si>
  <si>
    <t>ﾌﾞﾗｳﾝ管＝１　液晶＝２</t>
  </si>
  <si>
    <t>まぶしさ(表示画面）　有り=1　無し=0</t>
  </si>
  <si>
    <t>表示画面に写り込みがある場合</t>
  </si>
  <si>
    <t>　　　　　　照明器具が写り込む＝２</t>
  </si>
  <si>
    <t>外光が写りこむ＝１</t>
  </si>
  <si>
    <t>）</t>
  </si>
  <si>
    <t>欠灯</t>
  </si>
  <si>
    <t>視聴覚用ＴＶ本体が　有る＝１　無し=0</t>
  </si>
  <si>
    <t>薄青の部分にデータを入力して下さい。検査で（有・無）等決まり物は数字で入力します。結果は黄色画面に出ます。</t>
  </si>
  <si>
    <t>共通項目です。必要が有る場合に変更します。</t>
  </si>
  <si>
    <t>外部障害物　無し=1　ある場合記入</t>
  </si>
  <si>
    <t>外部障害物　無し=1　ある場合文字記入</t>
  </si>
  <si>
    <t>Ｗ数(１本の）</t>
  </si>
  <si>
    <t>蛍光灯本数</t>
  </si>
  <si>
    <t>点滅数（チカチカ）</t>
  </si>
  <si>
    <t>照度測定値（検査票の並びです）</t>
  </si>
  <si>
    <t>机上照度ルクス</t>
  </si>
  <si>
    <t>検査用紙・報告書のセル（考察を除く）には殆どに式が書き込んであります。データを入力する場合には、必ず、データシートに入力して下さい。 尚、手書き用の用紙は検査データ（薄青）を全て消すとＯＫ</t>
  </si>
  <si>
    <t>　有る場合（</t>
  </si>
  <si>
    <t>　対策予定（ブラインドやカーテンの充実　・　照明施設の改善　・　予定無し　　）</t>
  </si>
  <si>
    <t>（</t>
  </si>
  <si>
    <t>）</t>
  </si>
  <si>
    <t>カーテン（</t>
  </si>
  <si>
    <t>ブラインド</t>
  </si>
  <si>
    <t>)</t>
  </si>
  <si>
    <t>黒板面</t>
  </si>
  <si>
    <t>(</t>
  </si>
  <si>
    <t>カーテン（</t>
  </si>
  <si>
    <t>)</t>
  </si>
  <si>
    <t>ブラインド</t>
  </si>
  <si>
    <t>ディスプレー</t>
  </si>
  <si>
    <t>)</t>
  </si>
  <si>
    <t>照 度 検 査</t>
  </si>
  <si>
    <t>ルクス</t>
  </si>
  <si>
    <t>：1</t>
  </si>
  <si>
    <t>ルクス</t>
  </si>
  <si>
    <t>その他の場合は文字を入力</t>
  </si>
  <si>
    <t>照度の数値は、検査用紙・報告書とも自動的に１桁目が0になります。</t>
  </si>
  <si>
    <t>書式年度</t>
  </si>
  <si>
    <t>薬剤師会名</t>
  </si>
  <si>
    <t>データ入力上の注意として、黄色の部分には計算式が入っています。必要な場合以外設定を変えないで下さい。</t>
  </si>
  <si>
    <t>光源がないこと、また見え方を妨害するような光沢が黒板面にないこと。</t>
  </si>
  <si>
    <t>コンピュータ教室でのキーボード上　５００～１０００ルクスが望ましい。</t>
  </si>
  <si>
    <t>④</t>
  </si>
  <si>
    <t>基　②</t>
  </si>
  <si>
    <t>③</t>
  </si>
  <si>
    <t>教室及びそれに準ずる場所の照度は３００ルクス以上、</t>
  </si>
  <si>
    <t>教室及び黒板の照度は５００ルクス以上が望ましい。</t>
  </si>
  <si>
    <t>定　　</t>
  </si>
  <si>
    <t>準　　</t>
  </si>
  <si>
    <t>　　　　　　　　　　　　　　　　　　　　　　　　　　　　　　　　　　　　　　　　　　　</t>
  </si>
  <si>
    <t>ディスプレー画面照度</t>
  </si>
  <si>
    <t>ルクス</t>
  </si>
  <si>
    <t>Ｗ</t>
  </si>
  <si>
    <t>本</t>
  </si>
  <si>
    <t>キーボード位置</t>
  </si>
  <si>
    <t>ディスプレー画面　　　垂直照度</t>
  </si>
  <si>
    <t>⑤</t>
  </si>
  <si>
    <t>コンピュータ教室でのディスプレー垂直照度　1００～５００ルクス程度。</t>
  </si>
  <si>
    <t>（</t>
  </si>
  <si>
    <t>）</t>
  </si>
  <si>
    <t>)</t>
  </si>
  <si>
    <t>カーテン（</t>
  </si>
  <si>
    <t>ブラインド</t>
  </si>
  <si>
    <t>まぶしさ</t>
  </si>
  <si>
    <t>)</t>
  </si>
  <si>
    <t>黒板面</t>
  </si>
  <si>
    <t>(</t>
  </si>
  <si>
    <t>ルクス</t>
  </si>
  <si>
    <t>３教室目</t>
  </si>
  <si>
    <t>ルクス</t>
  </si>
  <si>
    <t>欠灯</t>
  </si>
  <si>
    <t>まぶしさ</t>
  </si>
  <si>
    <t>ＣＲＴディスプレーへの</t>
  </si>
  <si>
    <t>よごれ</t>
  </si>
  <si>
    <t>教室及び黒板の照度は５００ルクス以上が望ましい。</t>
  </si>
  <si>
    <t>光源がないこと、また見え方を妨害するような光沢が黒板面にないこと。</t>
  </si>
  <si>
    <t>④</t>
  </si>
  <si>
    <t>⑤</t>
  </si>
  <si>
    <t>　６月１０日に実施した照度検査の結果を報告致します。</t>
  </si>
  <si>
    <t>　一般教室は、全ての測定箇所で問題ありませんでした。コンピュータ教室では、推奨照度以上の箇所が多数ありました。最低照度の箇所はありませんでした。新規教室との事で、教室壁面・照明器具関係が新しいためと思われます。</t>
  </si>
  <si>
    <t>学校長殿</t>
  </si>
  <si>
    <t>神奈川県</t>
  </si>
  <si>
    <t>学校長殿</t>
  </si>
  <si>
    <t>教室及び黒板の照度は５００ルクス以上が望ましい。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</si>
</sst>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0_ "/>
    <numFmt numFmtId="178" formatCode="_ * #,##0_ ;_ * \-#,##0_ ;_ * &quot;0&quot;_ _ "/>
    <numFmt numFmtId="179" formatCode="_ * 0_ ;_ * \-#,##0_ ;_ * &quot;0&quot;_ "/>
  </numFmts>
  <fonts count="20">
    <font>
      <sz val="11"/>
      <name val="ＭＳ Ｐゴシック"/>
      <family val="0"/>
    </font>
    <font>
      <sz val="11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u val="single"/>
      <sz val="20"/>
      <name val="ＭＳ Ｐ明朝"/>
      <family val="1"/>
    </font>
    <font>
      <sz val="12"/>
      <name val="ＭＳ 明朝"/>
      <family val="1"/>
    </font>
    <font>
      <u val="single"/>
      <sz val="20"/>
      <name val="ＭＳ 明朝"/>
      <family val="1"/>
    </font>
    <font>
      <u val="single"/>
      <sz val="16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8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0"/>
    </font>
    <font>
      <sz val="16"/>
      <color indexed="8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4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0" xfId="0" applyAlignment="1">
      <alignment vertical="center"/>
    </xf>
    <xf numFmtId="0" fontId="2" fillId="0" borderId="4" xfId="0" applyFont="1" applyBorder="1" applyAlignment="1">
      <alignment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7" xfId="0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/>
    </xf>
    <xf numFmtId="176" fontId="2" fillId="0" borderId="9" xfId="0" applyNumberFormat="1" applyFont="1" applyBorder="1" applyAlignment="1">
      <alignment horizontal="distributed" vertical="center"/>
    </xf>
    <xf numFmtId="176" fontId="8" fillId="0" borderId="9" xfId="0" applyNumberFormat="1" applyFont="1" applyBorder="1" applyAlignment="1">
      <alignment horizontal="distributed" vertical="center"/>
    </xf>
    <xf numFmtId="176" fontId="1" fillId="0" borderId="9" xfId="0" applyNumberFormat="1" applyFont="1" applyBorder="1" applyAlignment="1">
      <alignment horizontal="distributed" vertical="center"/>
    </xf>
    <xf numFmtId="176" fontId="2" fillId="0" borderId="0" xfId="0" applyNumberFormat="1" applyFont="1" applyAlignment="1">
      <alignment/>
    </xf>
    <xf numFmtId="176" fontId="2" fillId="0" borderId="0" xfId="0" applyNumberFormat="1" applyFont="1" applyBorder="1" applyAlignment="1">
      <alignment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distributed" vertical="center"/>
    </xf>
    <xf numFmtId="176" fontId="2" fillId="0" borderId="3" xfId="0" applyNumberFormat="1" applyFont="1" applyBorder="1" applyAlignment="1">
      <alignment horizontal="center"/>
    </xf>
    <xf numFmtId="176" fontId="2" fillId="0" borderId="0" xfId="0" applyNumberFormat="1" applyFont="1" applyAlignment="1">
      <alignment horizontal="right"/>
    </xf>
    <xf numFmtId="176" fontId="1" fillId="0" borderId="0" xfId="0" applyNumberFormat="1" applyFont="1" applyAlignment="1">
      <alignment/>
    </xf>
    <xf numFmtId="176" fontId="2" fillId="0" borderId="0" xfId="0" applyNumberFormat="1" applyFont="1" applyBorder="1" applyAlignment="1">
      <alignment horizontal="left"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vertical="center"/>
    </xf>
    <xf numFmtId="176" fontId="0" fillId="0" borderId="10" xfId="0" applyNumberFormat="1" applyBorder="1" applyAlignment="1">
      <alignment horizontal="left" vertical="center"/>
    </xf>
    <xf numFmtId="176" fontId="11" fillId="0" borderId="6" xfId="0" applyNumberFormat="1" applyFont="1" applyBorder="1" applyAlignment="1">
      <alignment horizontal="center" vertical="center"/>
    </xf>
    <xf numFmtId="176" fontId="11" fillId="0" borderId="0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1" xfId="0" applyBorder="1" applyAlignment="1">
      <alignment/>
    </xf>
    <xf numFmtId="0" fontId="0" fillId="0" borderId="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8" xfId="0" applyFill="1" applyBorder="1" applyAlignment="1">
      <alignment/>
    </xf>
    <xf numFmtId="0" fontId="0" fillId="3" borderId="8" xfId="0" applyFill="1" applyBorder="1" applyAlignment="1">
      <alignment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right" vertical="center" wrapText="1"/>
    </xf>
    <xf numFmtId="0" fontId="0" fillId="4" borderId="8" xfId="0" applyFill="1" applyBorder="1" applyAlignment="1">
      <alignment horizontal="center"/>
    </xf>
    <xf numFmtId="176" fontId="1" fillId="0" borderId="5" xfId="0" applyNumberFormat="1" applyFont="1" applyBorder="1" applyAlignment="1">
      <alignment horizontal="center" vertical="center" shrinkToFit="1"/>
    </xf>
    <xf numFmtId="176" fontId="2" fillId="0" borderId="1" xfId="0" applyNumberFormat="1" applyFont="1" applyBorder="1" applyAlignment="1">
      <alignment vertical="center" shrinkToFit="1"/>
    </xf>
    <xf numFmtId="176" fontId="2" fillId="0" borderId="2" xfId="0" applyNumberFormat="1" applyFont="1" applyBorder="1" applyAlignment="1">
      <alignment vertical="center" shrinkToFit="1"/>
    </xf>
    <xf numFmtId="176" fontId="2" fillId="0" borderId="0" xfId="0" applyNumberFormat="1" applyFont="1" applyBorder="1" applyAlignment="1">
      <alignment vertical="center" shrinkToFit="1"/>
    </xf>
    <xf numFmtId="176" fontId="8" fillId="0" borderId="15" xfId="0" applyNumberFormat="1" applyFont="1" applyBorder="1" applyAlignment="1">
      <alignment vertical="center" shrinkToFit="1"/>
    </xf>
    <xf numFmtId="176" fontId="4" fillId="0" borderId="10" xfId="0" applyNumberFormat="1" applyFont="1" applyBorder="1" applyAlignment="1">
      <alignment horizontal="right" vertical="center" shrinkToFit="1"/>
    </xf>
    <xf numFmtId="176" fontId="2" fillId="0" borderId="0" xfId="0" applyNumberFormat="1" applyFont="1" applyBorder="1" applyAlignment="1">
      <alignment horizontal="right" vertical="center" shrinkToFit="1"/>
    </xf>
    <xf numFmtId="176" fontId="2" fillId="0" borderId="10" xfId="0" applyNumberFormat="1" applyFont="1" applyBorder="1" applyAlignment="1">
      <alignment horizontal="left" vertical="center" shrinkToFit="1"/>
    </xf>
    <xf numFmtId="176" fontId="2" fillId="0" borderId="9" xfId="0" applyNumberFormat="1" applyFont="1" applyBorder="1" applyAlignment="1">
      <alignment horizontal="left" vertical="center" shrinkToFit="1"/>
    </xf>
    <xf numFmtId="176" fontId="2" fillId="0" borderId="0" xfId="0" applyNumberFormat="1" applyFont="1" applyBorder="1" applyAlignment="1">
      <alignment horizontal="left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2" borderId="12" xfId="0" applyFill="1" applyBorder="1" applyAlignment="1">
      <alignment/>
    </xf>
    <xf numFmtId="0" fontId="0" fillId="0" borderId="14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4" borderId="8" xfId="0" applyFill="1" applyBorder="1" applyAlignment="1">
      <alignment horizontal="right"/>
    </xf>
    <xf numFmtId="0" fontId="0" fillId="4" borderId="12" xfId="0" applyFill="1" applyBorder="1" applyAlignment="1">
      <alignment horizontal="center"/>
    </xf>
    <xf numFmtId="0" fontId="13" fillId="0" borderId="14" xfId="0" applyFont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176" fontId="0" fillId="4" borderId="8" xfId="0" applyNumberFormat="1" applyFill="1" applyBorder="1" applyAlignment="1">
      <alignment/>
    </xf>
    <xf numFmtId="176" fontId="1" fillId="0" borderId="9" xfId="0" applyNumberFormat="1" applyFont="1" applyBorder="1" applyAlignment="1">
      <alignment horizontal="distributed" vertical="center" shrinkToFit="1"/>
    </xf>
    <xf numFmtId="176" fontId="1" fillId="0" borderId="9" xfId="0" applyNumberFormat="1" applyFont="1" applyBorder="1" applyAlignment="1">
      <alignment horizontal="center" vertical="center" shrinkToFit="1"/>
    </xf>
    <xf numFmtId="176" fontId="1" fillId="0" borderId="10" xfId="0" applyNumberFormat="1" applyFont="1" applyBorder="1" applyAlignment="1">
      <alignment horizontal="center" vertical="center" shrinkToFit="1"/>
    </xf>
    <xf numFmtId="176" fontId="1" fillId="0" borderId="9" xfId="0" applyNumberFormat="1" applyFont="1" applyBorder="1" applyAlignment="1">
      <alignment horizontal="left" vertical="center" shrinkToFit="1"/>
    </xf>
    <xf numFmtId="176" fontId="0" fillId="0" borderId="10" xfId="0" applyNumberFormat="1" applyFont="1" applyBorder="1" applyAlignment="1">
      <alignment horizontal="left" vertical="center" shrinkToFit="1"/>
    </xf>
    <xf numFmtId="176" fontId="1" fillId="0" borderId="9" xfId="0" applyNumberFormat="1" applyFont="1" applyBorder="1" applyAlignment="1">
      <alignment vertical="center" shrinkToFit="1"/>
    </xf>
    <xf numFmtId="176" fontId="1" fillId="0" borderId="10" xfId="0" applyNumberFormat="1" applyFont="1" applyBorder="1" applyAlignment="1">
      <alignment vertical="center" shrinkToFit="1"/>
    </xf>
    <xf numFmtId="176" fontId="2" fillId="0" borderId="9" xfId="0" applyNumberFormat="1" applyFont="1" applyBorder="1" applyAlignment="1">
      <alignment vertical="center" shrinkToFit="1"/>
    </xf>
    <xf numFmtId="176" fontId="2" fillId="0" borderId="9" xfId="0" applyNumberFormat="1" applyFont="1" applyBorder="1" applyAlignment="1">
      <alignment horizontal="distributed" vertical="center" shrinkToFit="1"/>
    </xf>
    <xf numFmtId="176" fontId="1" fillId="0" borderId="10" xfId="0" applyNumberFormat="1" applyFont="1" applyBorder="1" applyAlignment="1">
      <alignment horizontal="left" vertical="center" shrinkToFit="1"/>
    </xf>
    <xf numFmtId="176" fontId="2" fillId="0" borderId="10" xfId="0" applyNumberFormat="1" applyFont="1" applyBorder="1" applyAlignment="1">
      <alignment vertical="center" shrinkToFit="1"/>
    </xf>
    <xf numFmtId="176" fontId="2" fillId="0" borderId="6" xfId="0" applyNumberFormat="1" applyFont="1" applyBorder="1" applyAlignment="1">
      <alignment/>
    </xf>
    <xf numFmtId="176" fontId="2" fillId="0" borderId="3" xfId="0" applyNumberFormat="1" applyFont="1" applyBorder="1" applyAlignment="1">
      <alignment/>
    </xf>
    <xf numFmtId="176" fontId="2" fillId="0" borderId="10" xfId="0" applyNumberFormat="1" applyFont="1" applyBorder="1" applyAlignment="1">
      <alignment horizontal="right" vertical="center" shrinkToFit="1"/>
    </xf>
    <xf numFmtId="0" fontId="15" fillId="0" borderId="8" xfId="0" applyFont="1" applyBorder="1" applyAlignment="1">
      <alignment horizontal="left" vertical="center" wrapText="1"/>
    </xf>
    <xf numFmtId="176" fontId="2" fillId="0" borderId="0" xfId="0" applyNumberFormat="1" applyFont="1" applyBorder="1" applyAlignment="1">
      <alignment horizontal="center" vertical="center" shrinkToFit="1"/>
    </xf>
    <xf numFmtId="176" fontId="2" fillId="0" borderId="3" xfId="0" applyNumberFormat="1" applyFont="1" applyBorder="1" applyAlignment="1">
      <alignment horizontal="center" vertical="center" shrinkToFit="1"/>
    </xf>
    <xf numFmtId="176" fontId="2" fillId="0" borderId="6" xfId="0" applyNumberFormat="1" applyFont="1" applyBorder="1" applyAlignment="1">
      <alignment horizontal="distributed" vertical="center" shrinkToFit="1"/>
    </xf>
    <xf numFmtId="176" fontId="2" fillId="0" borderId="0" xfId="0" applyNumberFormat="1" applyFont="1" applyBorder="1" applyAlignment="1">
      <alignment shrinkToFit="1"/>
    </xf>
    <xf numFmtId="176" fontId="2" fillId="0" borderId="3" xfId="0" applyNumberFormat="1" applyFont="1" applyBorder="1" applyAlignment="1">
      <alignment horizontal="center" shrinkToFit="1"/>
    </xf>
    <xf numFmtId="0" fontId="1" fillId="0" borderId="0" xfId="0" applyFont="1" applyAlignment="1">
      <alignment horizontal="right"/>
    </xf>
    <xf numFmtId="0" fontId="11" fillId="0" borderId="1" xfId="0" applyFont="1" applyBorder="1" applyAlignment="1">
      <alignment/>
    </xf>
    <xf numFmtId="0" fontId="15" fillId="0" borderId="1" xfId="0" applyFont="1" applyBorder="1" applyAlignment="1">
      <alignment horizontal="left" vertical="center" wrapText="1"/>
    </xf>
    <xf numFmtId="0" fontId="0" fillId="3" borderId="8" xfId="0" applyFill="1" applyBorder="1" applyAlignment="1">
      <alignment vertical="center"/>
    </xf>
    <xf numFmtId="0" fontId="15" fillId="0" borderId="14" xfId="0" applyFont="1" applyBorder="1" applyAlignment="1">
      <alignment horizontal="right" vertical="center" wrapText="1"/>
    </xf>
    <xf numFmtId="0" fontId="2" fillId="0" borderId="0" xfId="0" applyNumberFormat="1" applyFont="1" applyAlignment="1">
      <alignment vertical="center"/>
    </xf>
    <xf numFmtId="0" fontId="2" fillId="0" borderId="11" xfId="0" applyFont="1" applyBorder="1" applyAlignment="1">
      <alignment horizontal="right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 vertical="center" shrinkToFit="1"/>
    </xf>
    <xf numFmtId="49" fontId="11" fillId="0" borderId="0" xfId="0" applyNumberFormat="1" applyFont="1" applyBorder="1" applyAlignment="1">
      <alignment horizontal="center" shrinkToFit="1"/>
    </xf>
    <xf numFmtId="176" fontId="5" fillId="0" borderId="0" xfId="0" applyNumberFormat="1" applyFont="1" applyAlignment="1">
      <alignment/>
    </xf>
    <xf numFmtId="0" fontId="5" fillId="0" borderId="0" xfId="0" applyFont="1" applyAlignment="1">
      <alignment/>
    </xf>
    <xf numFmtId="176" fontId="5" fillId="0" borderId="0" xfId="0" applyNumberFormat="1" applyFont="1" applyBorder="1" applyAlignment="1">
      <alignment horizontal="distributed"/>
    </xf>
    <xf numFmtId="176" fontId="2" fillId="0" borderId="0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center" vertical="center"/>
    </xf>
    <xf numFmtId="176" fontId="8" fillId="0" borderId="6" xfId="0" applyNumberFormat="1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center" vertical="top"/>
    </xf>
    <xf numFmtId="176" fontId="8" fillId="0" borderId="0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176" fontId="0" fillId="0" borderId="10" xfId="0" applyNumberFormat="1" applyFont="1" applyBorder="1" applyAlignment="1">
      <alignment horizontal="left" vertical="center" shrinkToFit="1"/>
    </xf>
    <xf numFmtId="0" fontId="0" fillId="0" borderId="3" xfId="0" applyBorder="1" applyAlignment="1">
      <alignment/>
    </xf>
    <xf numFmtId="176" fontId="8" fillId="0" borderId="18" xfId="0" applyNumberFormat="1" applyFont="1" applyBorder="1" applyAlignment="1">
      <alignment horizontal="center" vertical="center"/>
    </xf>
    <xf numFmtId="176" fontId="1" fillId="0" borderId="0" xfId="0" applyNumberFormat="1" applyFont="1" applyAlignment="1">
      <alignment horizontal="center"/>
    </xf>
    <xf numFmtId="176" fontId="8" fillId="0" borderId="1" xfId="0" applyNumberFormat="1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/>
    </xf>
    <xf numFmtId="176" fontId="8" fillId="0" borderId="19" xfId="0" applyNumberFormat="1" applyFont="1" applyBorder="1" applyAlignment="1">
      <alignment horizontal="center" vertical="center"/>
    </xf>
    <xf numFmtId="176" fontId="8" fillId="0" borderId="2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/>
    </xf>
    <xf numFmtId="176" fontId="1" fillId="0" borderId="9" xfId="0" applyNumberFormat="1" applyFont="1" applyBorder="1" applyAlignment="1">
      <alignment horizontal="center" vertical="center" shrinkToFit="1"/>
    </xf>
    <xf numFmtId="176" fontId="2" fillId="0" borderId="6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8" fillId="0" borderId="5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distributed"/>
    </xf>
    <xf numFmtId="176" fontId="5" fillId="0" borderId="7" xfId="0" applyNumberFormat="1" applyFont="1" applyBorder="1" applyAlignment="1">
      <alignment horizontal="right" vertical="center"/>
    </xf>
    <xf numFmtId="176" fontId="5" fillId="0" borderId="11" xfId="0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/>
    </xf>
    <xf numFmtId="176" fontId="5" fillId="0" borderId="1" xfId="0" applyNumberFormat="1" applyFont="1" applyBorder="1" applyAlignment="1">
      <alignment horizontal="center"/>
    </xf>
    <xf numFmtId="176" fontId="5" fillId="0" borderId="5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right" vertical="center"/>
    </xf>
    <xf numFmtId="0" fontId="0" fillId="3" borderId="15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4" borderId="8" xfId="0" applyFill="1" applyBorder="1" applyAlignment="1">
      <alignment horizontal="center" vertical="center"/>
    </xf>
    <xf numFmtId="0" fontId="0" fillId="0" borderId="8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49" fontId="0" fillId="2" borderId="15" xfId="0" applyNumberFormat="1" applyFill="1" applyBorder="1" applyAlignment="1">
      <alignment horizontal="center"/>
    </xf>
    <xf numFmtId="49" fontId="0" fillId="2" borderId="10" xfId="0" applyNumberFormat="1" applyFill="1" applyBorder="1" applyAlignment="1">
      <alignment horizont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8" xfId="0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8" xfId="0" applyFill="1" applyBorder="1" applyAlignment="1">
      <alignment horizontal="center" vertical="center"/>
    </xf>
    <xf numFmtId="0" fontId="0" fillId="2" borderId="8" xfId="0" applyNumberForma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4" borderId="15" xfId="0" applyFill="1" applyBorder="1" applyAlignment="1">
      <alignment horizontal="left" vertical="center" wrapText="1"/>
    </xf>
    <xf numFmtId="0" fontId="0" fillId="4" borderId="10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  <xf numFmtId="176" fontId="17" fillId="0" borderId="9" xfId="0" applyNumberFormat="1" applyFont="1" applyBorder="1" applyAlignment="1">
      <alignment horizontal="center" vertical="center"/>
    </xf>
    <xf numFmtId="176" fontId="17" fillId="0" borderId="10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distributed" vertical="center"/>
    </xf>
    <xf numFmtId="176" fontId="2" fillId="0" borderId="9" xfId="0" applyNumberFormat="1" applyFont="1" applyBorder="1" applyAlignment="1">
      <alignment horizontal="distributed" vertical="center"/>
    </xf>
    <xf numFmtId="176" fontId="2" fillId="0" borderId="24" xfId="0" applyNumberFormat="1" applyFont="1" applyBorder="1" applyAlignment="1">
      <alignment horizontal="distributed" vertical="center"/>
    </xf>
    <xf numFmtId="176" fontId="2" fillId="0" borderId="10" xfId="0" applyNumberFormat="1" applyFont="1" applyBorder="1" applyAlignment="1">
      <alignment horizontal="distributed" vertical="center"/>
    </xf>
    <xf numFmtId="176" fontId="2" fillId="0" borderId="15" xfId="0" applyNumberFormat="1" applyFont="1" applyBorder="1" applyAlignment="1">
      <alignment horizontal="distributed" vertical="center" wrapText="1"/>
    </xf>
    <xf numFmtId="176" fontId="2" fillId="0" borderId="24" xfId="0" applyNumberFormat="1" applyFont="1" applyBorder="1" applyAlignment="1">
      <alignment horizontal="distributed" vertical="center" wrapText="1"/>
    </xf>
    <xf numFmtId="176" fontId="1" fillId="0" borderId="9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distributed" vertical="center"/>
    </xf>
    <xf numFmtId="176" fontId="8" fillId="0" borderId="10" xfId="0" applyNumberFormat="1" applyFont="1" applyBorder="1" applyAlignment="1">
      <alignment horizontal="distributed" vertical="center"/>
    </xf>
    <xf numFmtId="176" fontId="2" fillId="0" borderId="15" xfId="0" applyNumberFormat="1" applyFont="1" applyBorder="1" applyAlignment="1">
      <alignment horizontal="center" vertical="center" wrapText="1"/>
    </xf>
    <xf numFmtId="176" fontId="2" fillId="0" borderId="24" xfId="0" applyNumberFormat="1" applyFont="1" applyBorder="1" applyAlignment="1">
      <alignment horizontal="center" vertical="center" wrapText="1"/>
    </xf>
    <xf numFmtId="176" fontId="1" fillId="0" borderId="25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right" vertical="center" shrinkToFit="1"/>
    </xf>
    <xf numFmtId="176" fontId="1" fillId="0" borderId="9" xfId="0" applyNumberFormat="1" applyFont="1" applyBorder="1" applyAlignment="1">
      <alignment horizontal="distributed" vertical="center"/>
    </xf>
    <xf numFmtId="176" fontId="8" fillId="0" borderId="9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left" vertical="center" shrinkToFit="1"/>
    </xf>
    <xf numFmtId="176" fontId="2" fillId="0" borderId="9" xfId="0" applyNumberFormat="1" applyFont="1" applyBorder="1" applyAlignment="1">
      <alignment horizontal="center" vertical="center" shrinkToFit="1"/>
    </xf>
    <xf numFmtId="176" fontId="8" fillId="0" borderId="0" xfId="0" applyNumberFormat="1" applyFont="1" applyBorder="1" applyAlignment="1">
      <alignment horizontal="left" vertical="center" wrapText="1"/>
    </xf>
    <xf numFmtId="176" fontId="2" fillId="0" borderId="9" xfId="0" applyNumberFormat="1" applyFont="1" applyBorder="1" applyAlignment="1">
      <alignment horizontal="left" vertical="center" shrinkToFit="1"/>
    </xf>
    <xf numFmtId="176" fontId="5" fillId="0" borderId="1" xfId="0" applyNumberFormat="1" applyFont="1" applyBorder="1" applyAlignment="1">
      <alignment horizontal="distributed"/>
    </xf>
    <xf numFmtId="0" fontId="2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176" fontId="8" fillId="0" borderId="25" xfId="0" applyNumberFormat="1" applyFont="1" applyBorder="1" applyAlignment="1">
      <alignment horizontal="right" vertical="center" shrinkToFit="1"/>
    </xf>
    <xf numFmtId="176" fontId="8" fillId="0" borderId="9" xfId="0" applyNumberFormat="1" applyFont="1" applyBorder="1" applyAlignment="1">
      <alignment horizontal="right" vertical="center" shrinkToFit="1"/>
    </xf>
    <xf numFmtId="176" fontId="2" fillId="0" borderId="9" xfId="0" applyNumberFormat="1" applyFont="1" applyBorder="1" applyAlignment="1">
      <alignment horizontal="center" vertical="center"/>
    </xf>
    <xf numFmtId="176" fontId="2" fillId="0" borderId="26" xfId="0" applyNumberFormat="1" applyFont="1" applyBorder="1" applyAlignment="1">
      <alignment horizontal="center"/>
    </xf>
    <xf numFmtId="176" fontId="2" fillId="0" borderId="27" xfId="0" applyNumberFormat="1" applyFont="1" applyBorder="1" applyAlignment="1">
      <alignment horizontal="center"/>
    </xf>
    <xf numFmtId="176" fontId="2" fillId="0" borderId="28" xfId="0" applyNumberFormat="1" applyFont="1" applyBorder="1" applyAlignment="1">
      <alignment horizontal="center"/>
    </xf>
    <xf numFmtId="176" fontId="2" fillId="0" borderId="29" xfId="0" applyNumberFormat="1" applyFont="1" applyBorder="1" applyAlignment="1">
      <alignment horizontal="center"/>
    </xf>
    <xf numFmtId="176" fontId="2" fillId="0" borderId="30" xfId="0" applyNumberFormat="1" applyFont="1" applyBorder="1" applyAlignment="1">
      <alignment horizontal="center"/>
    </xf>
    <xf numFmtId="176" fontId="2" fillId="0" borderId="31" xfId="0" applyNumberFormat="1" applyFont="1" applyBorder="1" applyAlignment="1">
      <alignment horizontal="center"/>
    </xf>
    <xf numFmtId="176" fontId="6" fillId="0" borderId="13" xfId="0" applyNumberFormat="1" applyFont="1" applyBorder="1" applyAlignment="1">
      <alignment horizontal="center" vertical="top" wrapText="1"/>
    </xf>
    <xf numFmtId="176" fontId="2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right"/>
    </xf>
    <xf numFmtId="176" fontId="6" fillId="0" borderId="6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176" fontId="1" fillId="0" borderId="9" xfId="0" applyNumberFormat="1" applyFont="1" applyBorder="1" applyAlignment="1">
      <alignment horizontal="right" vertical="center" shrinkToFi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6" fillId="0" borderId="6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6" fillId="0" borderId="13" xfId="0" applyFont="1" applyBorder="1" applyAlignment="1">
      <alignment horizontal="center" vertical="top" wrapText="1"/>
    </xf>
    <xf numFmtId="176" fontId="1" fillId="0" borderId="9" xfId="0" applyNumberFormat="1" applyFont="1" applyBorder="1" applyAlignment="1">
      <alignment horizontal="distributed" vertical="center" shrinkToFit="1"/>
    </xf>
    <xf numFmtId="0" fontId="8" fillId="0" borderId="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176" fontId="1" fillId="0" borderId="25" xfId="0" applyNumberFormat="1" applyFont="1" applyBorder="1" applyAlignment="1">
      <alignment horizontal="center" vertical="center" shrinkToFit="1"/>
    </xf>
    <xf numFmtId="0" fontId="11" fillId="0" borderId="0" xfId="0" applyNumberFormat="1" applyFont="1" applyBorder="1" applyAlignment="1">
      <alignment horizontal="center" vertical="center" shrinkToFit="1"/>
    </xf>
    <xf numFmtId="176" fontId="2" fillId="0" borderId="3" xfId="0" applyNumberFormat="1" applyFont="1" applyBorder="1" applyAlignment="1">
      <alignment horizontal="center" vertical="center" shrinkToFit="1"/>
    </xf>
    <xf numFmtId="176" fontId="5" fillId="0" borderId="0" xfId="0" applyNumberFormat="1" applyFont="1" applyBorder="1" applyAlignment="1">
      <alignment horizontal="center" vertical="center"/>
    </xf>
    <xf numFmtId="176" fontId="12" fillId="0" borderId="32" xfId="0" applyNumberFormat="1" applyFont="1" applyBorder="1" applyAlignment="1">
      <alignment horizontal="center" wrapText="1"/>
    </xf>
    <xf numFmtId="176" fontId="12" fillId="0" borderId="33" xfId="0" applyNumberFormat="1" applyFont="1" applyBorder="1" applyAlignment="1">
      <alignment horizontal="center" wrapText="1"/>
    </xf>
    <xf numFmtId="176" fontId="12" fillId="0" borderId="17" xfId="0" applyNumberFormat="1" applyFont="1" applyBorder="1" applyAlignment="1">
      <alignment horizontal="center" wrapText="1"/>
    </xf>
    <xf numFmtId="176" fontId="4" fillId="0" borderId="34" xfId="0" applyNumberFormat="1" applyFont="1" applyBorder="1" applyAlignment="1">
      <alignment horizontal="center" vertical="center"/>
    </xf>
    <xf numFmtId="176" fontId="4" fillId="0" borderId="35" xfId="0" applyNumberFormat="1" applyFont="1" applyBorder="1" applyAlignment="1">
      <alignment horizontal="center" vertical="center"/>
    </xf>
    <xf numFmtId="176" fontId="5" fillId="0" borderId="32" xfId="0" applyNumberFormat="1" applyFont="1" applyBorder="1" applyAlignment="1">
      <alignment horizontal="right"/>
    </xf>
    <xf numFmtId="176" fontId="5" fillId="0" borderId="33" xfId="0" applyNumberFormat="1" applyFont="1" applyBorder="1" applyAlignment="1">
      <alignment horizontal="right"/>
    </xf>
    <xf numFmtId="176" fontId="4" fillId="0" borderId="33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 shrinkToFit="1"/>
    </xf>
    <xf numFmtId="176" fontId="5" fillId="0" borderId="36" xfId="0" applyNumberFormat="1" applyFont="1" applyBorder="1" applyAlignment="1">
      <alignment horizontal="right" vertical="center"/>
    </xf>
    <xf numFmtId="176" fontId="5" fillId="0" borderId="37" xfId="0" applyNumberFormat="1" applyFont="1" applyBorder="1" applyAlignment="1">
      <alignment horizontal="right" vertical="center"/>
    </xf>
    <xf numFmtId="176" fontId="5" fillId="0" borderId="38" xfId="0" applyNumberFormat="1" applyFont="1" applyBorder="1" applyAlignment="1">
      <alignment horizontal="right" vertical="center"/>
    </xf>
    <xf numFmtId="176" fontId="5" fillId="0" borderId="39" xfId="0" applyNumberFormat="1" applyFont="1" applyBorder="1" applyAlignment="1">
      <alignment horizontal="right" vertical="center"/>
    </xf>
    <xf numFmtId="176" fontId="4" fillId="0" borderId="37" xfId="0" applyNumberFormat="1" applyFont="1" applyBorder="1" applyAlignment="1">
      <alignment horizontal="center" vertical="center"/>
    </xf>
    <xf numFmtId="176" fontId="4" fillId="0" borderId="39" xfId="0" applyNumberFormat="1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/>
    </xf>
    <xf numFmtId="176" fontId="2" fillId="0" borderId="7" xfId="0" applyNumberFormat="1" applyFont="1" applyBorder="1" applyAlignment="1">
      <alignment horizontal="center" vertical="center" shrinkToFit="1"/>
    </xf>
    <xf numFmtId="176" fontId="2" fillId="0" borderId="0" xfId="0" applyNumberFormat="1" applyFont="1" applyBorder="1" applyAlignment="1">
      <alignment horizontal="center" vertical="center" shrinkToFit="1"/>
    </xf>
    <xf numFmtId="176" fontId="2" fillId="0" borderId="11" xfId="0" applyNumberFormat="1" applyFont="1" applyBorder="1" applyAlignment="1">
      <alignment horizontal="center" vertical="center" shrinkToFit="1"/>
    </xf>
    <xf numFmtId="176" fontId="2" fillId="0" borderId="4" xfId="0" applyNumberFormat="1" applyFont="1" applyBorder="1" applyAlignment="1">
      <alignment horizontal="center" vertical="center" shrinkToFit="1"/>
    </xf>
    <xf numFmtId="176" fontId="2" fillId="0" borderId="15" xfId="0" applyNumberFormat="1" applyFont="1" applyBorder="1" applyAlignment="1">
      <alignment horizontal="center" vertical="center" shrinkToFit="1"/>
    </xf>
    <xf numFmtId="176" fontId="2" fillId="0" borderId="15" xfId="0" applyNumberFormat="1" applyFont="1" applyBorder="1" applyAlignment="1">
      <alignment horizontal="distributed" vertical="center" shrinkToFit="1"/>
    </xf>
    <xf numFmtId="176" fontId="2" fillId="0" borderId="9" xfId="0" applyNumberFormat="1" applyFont="1" applyBorder="1" applyAlignment="1">
      <alignment horizontal="distributed" vertical="center" shrinkToFit="1"/>
    </xf>
    <xf numFmtId="176" fontId="2" fillId="0" borderId="24" xfId="0" applyNumberFormat="1" applyFont="1" applyBorder="1" applyAlignment="1">
      <alignment horizontal="distributed" vertical="center" shrinkToFit="1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left" vertical="center"/>
    </xf>
    <xf numFmtId="176" fontId="2" fillId="0" borderId="1" xfId="0" applyNumberFormat="1" applyFont="1" applyBorder="1" applyAlignment="1">
      <alignment horizontal="left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center" vertical="center"/>
    </xf>
    <xf numFmtId="176" fontId="2" fillId="0" borderId="39" xfId="0" applyNumberFormat="1" applyFont="1" applyBorder="1" applyAlignment="1">
      <alignment horizontal="center" vertical="center"/>
    </xf>
    <xf numFmtId="176" fontId="2" fillId="0" borderId="35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left" vertical="center"/>
    </xf>
    <xf numFmtId="176" fontId="2" fillId="0" borderId="3" xfId="0" applyNumberFormat="1" applyFont="1" applyBorder="1" applyAlignment="1">
      <alignment horizontal="left" vertical="center"/>
    </xf>
    <xf numFmtId="176" fontId="2" fillId="0" borderId="7" xfId="0" applyNumberFormat="1" applyFont="1" applyBorder="1" applyAlignment="1">
      <alignment horizontal="center" vertical="top"/>
    </xf>
    <xf numFmtId="176" fontId="2" fillId="0" borderId="11" xfId="0" applyNumberFormat="1" applyFont="1" applyBorder="1" applyAlignment="1">
      <alignment horizontal="center" vertical="top"/>
    </xf>
    <xf numFmtId="176" fontId="8" fillId="0" borderId="11" xfId="0" applyNumberFormat="1" applyFont="1" applyBorder="1" applyAlignment="1">
      <alignment horizontal="left" vertical="top" wrapText="1"/>
    </xf>
    <xf numFmtId="176" fontId="8" fillId="0" borderId="4" xfId="0" applyNumberFormat="1" applyFont="1" applyBorder="1" applyAlignment="1">
      <alignment horizontal="left" vertical="top" wrapText="1"/>
    </xf>
    <xf numFmtId="176" fontId="2" fillId="0" borderId="10" xfId="0" applyNumberFormat="1" applyFont="1" applyBorder="1" applyAlignment="1">
      <alignment horizontal="left" vertical="center" shrinkToFit="1"/>
    </xf>
    <xf numFmtId="176" fontId="1" fillId="0" borderId="32" xfId="0" applyNumberFormat="1" applyFont="1" applyBorder="1" applyAlignment="1">
      <alignment horizontal="center" vertical="center" shrinkToFit="1"/>
    </xf>
    <xf numFmtId="176" fontId="1" fillId="0" borderId="33" xfId="0" applyNumberFormat="1" applyFont="1" applyBorder="1" applyAlignment="1">
      <alignment horizontal="center" vertical="center" shrinkToFit="1"/>
    </xf>
    <xf numFmtId="176" fontId="1" fillId="0" borderId="17" xfId="0" applyNumberFormat="1" applyFont="1" applyBorder="1" applyAlignment="1">
      <alignment horizontal="center" vertical="center" shrinkToFit="1"/>
    </xf>
    <xf numFmtId="176" fontId="2" fillId="0" borderId="5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6" fontId="2" fillId="0" borderId="7" xfId="0" applyNumberFormat="1" applyFont="1" applyBorder="1" applyAlignment="1">
      <alignment horizontal="center"/>
    </xf>
    <xf numFmtId="176" fontId="12" fillId="0" borderId="9" xfId="0" applyNumberFormat="1" applyFont="1" applyBorder="1" applyAlignment="1">
      <alignment horizontal="center" vertical="center" shrinkToFit="1"/>
    </xf>
    <xf numFmtId="176" fontId="12" fillId="0" borderId="10" xfId="0" applyNumberFormat="1" applyFont="1" applyBorder="1" applyAlignment="1">
      <alignment horizontal="center" vertical="center" shrinkToFi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top" wrapText="1"/>
    </xf>
    <xf numFmtId="0" fontId="1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176" fontId="8" fillId="0" borderId="15" xfId="0" applyNumberFormat="1" applyFont="1" applyBorder="1" applyAlignment="1">
      <alignment vertical="center" shrinkToFit="1"/>
    </xf>
    <xf numFmtId="176" fontId="8" fillId="0" borderId="9" xfId="0" applyNumberFormat="1" applyFont="1" applyBorder="1" applyAlignment="1">
      <alignment vertical="center" shrinkToFit="1"/>
    </xf>
    <xf numFmtId="176" fontId="2" fillId="0" borderId="5" xfId="0" applyNumberFormat="1" applyFont="1" applyBorder="1" applyAlignment="1">
      <alignment horizontal="center" vertical="center" shrinkToFit="1"/>
    </xf>
    <xf numFmtId="176" fontId="2" fillId="0" borderId="1" xfId="0" applyNumberFormat="1" applyFont="1" applyBorder="1" applyAlignment="1">
      <alignment horizontal="center" vertical="center" shrinkToFit="1"/>
    </xf>
    <xf numFmtId="176" fontId="2" fillId="0" borderId="2" xfId="0" applyNumberFormat="1" applyFont="1" applyBorder="1" applyAlignment="1">
      <alignment horizontal="center" vertical="center" shrinkToFit="1"/>
    </xf>
    <xf numFmtId="176" fontId="4" fillId="0" borderId="9" xfId="0" applyNumberFormat="1" applyFont="1" applyBorder="1" applyAlignment="1">
      <alignment horizontal="left" vertical="center" shrinkToFit="1"/>
    </xf>
    <xf numFmtId="176" fontId="4" fillId="0" borderId="10" xfId="0" applyNumberFormat="1" applyFont="1" applyBorder="1" applyAlignment="1">
      <alignment horizontal="left" vertical="center" shrinkToFit="1"/>
    </xf>
    <xf numFmtId="0" fontId="2" fillId="0" borderId="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176" fontId="1" fillId="0" borderId="5" xfId="0" applyNumberFormat="1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 shrinkToFit="1"/>
    </xf>
    <xf numFmtId="176" fontId="1" fillId="0" borderId="7" xfId="0" applyNumberFormat="1" applyFont="1" applyBorder="1" applyAlignment="1">
      <alignment horizontal="center" vertical="center" shrinkToFit="1"/>
    </xf>
    <xf numFmtId="176" fontId="1" fillId="0" borderId="11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17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distributed" vertical="center"/>
    </xf>
    <xf numFmtId="176" fontId="17" fillId="0" borderId="0" xfId="0" applyNumberFormat="1" applyFont="1" applyAlignment="1">
      <alignment horizontal="center" vertical="center"/>
    </xf>
    <xf numFmtId="0" fontId="2" fillId="0" borderId="6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0" fontId="11" fillId="0" borderId="37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/>
    </xf>
    <xf numFmtId="0" fontId="11" fillId="0" borderId="20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176" fontId="17" fillId="0" borderId="11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top" wrapText="1"/>
    </xf>
    <xf numFmtId="0" fontId="18" fillId="0" borderId="20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8"/>
  <sheetViews>
    <sheetView tabSelected="1" workbookViewId="0" topLeftCell="A1">
      <selection activeCell="B108" sqref="B108"/>
    </sheetView>
  </sheetViews>
  <sheetFormatPr defaultColWidth="9.00390625" defaultRowHeight="13.5"/>
  <cols>
    <col min="1" max="1" width="33.75390625" style="0" customWidth="1"/>
    <col min="2" max="2" width="11.50390625" style="0" customWidth="1"/>
    <col min="3" max="3" width="11.875" style="0" customWidth="1"/>
    <col min="4" max="4" width="11.50390625" style="0" customWidth="1"/>
    <col min="5" max="5" width="16.00390625" style="0" customWidth="1"/>
    <col min="7" max="7" width="11.50390625" style="0" customWidth="1"/>
  </cols>
  <sheetData>
    <row r="1" spans="1:7" ht="42.75" customHeight="1">
      <c r="A1" s="179" t="s">
        <v>144</v>
      </c>
      <c r="B1" s="180"/>
      <c r="C1" s="181" t="s">
        <v>112</v>
      </c>
      <c r="D1" s="181"/>
      <c r="E1" s="181"/>
      <c r="F1" s="154" t="s">
        <v>113</v>
      </c>
      <c r="G1" s="155"/>
    </row>
    <row r="2" spans="1:7" ht="31.5" customHeight="1">
      <c r="A2" s="156" t="s">
        <v>121</v>
      </c>
      <c r="B2" s="156"/>
      <c r="C2" s="156"/>
      <c r="D2" s="156"/>
      <c r="E2" s="156"/>
      <c r="F2" s="156"/>
      <c r="G2" s="156"/>
    </row>
    <row r="3" spans="1:7" ht="22.5" customHeight="1">
      <c r="A3" s="102" t="s">
        <v>142</v>
      </c>
      <c r="B3" s="101">
        <v>2010</v>
      </c>
      <c r="C3" s="92" t="s">
        <v>143</v>
      </c>
      <c r="D3" s="158" t="s">
        <v>28</v>
      </c>
      <c r="E3" s="158"/>
      <c r="F3" s="158"/>
      <c r="G3" s="100"/>
    </row>
    <row r="4" spans="1:7" ht="30" customHeight="1" thickBot="1">
      <c r="A4" s="75" t="s">
        <v>0</v>
      </c>
      <c r="B4" s="148"/>
      <c r="C4" s="149"/>
      <c r="D4" s="76" t="s">
        <v>186</v>
      </c>
      <c r="F4" s="157" t="s">
        <v>141</v>
      </c>
      <c r="G4" s="157"/>
    </row>
    <row r="5" spans="1:7" ht="17.25" customHeight="1">
      <c r="A5" s="20" t="s">
        <v>63</v>
      </c>
      <c r="B5" s="159"/>
      <c r="C5" s="160"/>
      <c r="D5" s="160"/>
      <c r="F5" s="157"/>
      <c r="G5" s="157"/>
    </row>
    <row r="6" spans="1:4" ht="16.5" customHeight="1">
      <c r="A6" s="20" t="s">
        <v>74</v>
      </c>
      <c r="B6" s="163"/>
      <c r="C6" s="178"/>
      <c r="D6" s="164"/>
    </row>
    <row r="7" spans="1:2" ht="15" customHeight="1">
      <c r="A7" s="20" t="s">
        <v>64</v>
      </c>
      <c r="B7" s="49">
        <v>22</v>
      </c>
    </row>
    <row r="8" spans="1:2" ht="15.75" customHeight="1">
      <c r="A8" s="20" t="s">
        <v>65</v>
      </c>
      <c r="B8" s="48"/>
    </row>
    <row r="9" spans="1:2" ht="18.75" customHeight="1" thickBot="1">
      <c r="A9" s="68" t="s">
        <v>66</v>
      </c>
      <c r="B9" s="70"/>
    </row>
    <row r="10" spans="1:7" ht="17.25" customHeight="1" thickBot="1">
      <c r="A10" s="168" t="s">
        <v>69</v>
      </c>
      <c r="B10" s="169"/>
      <c r="C10" s="169"/>
      <c r="D10" s="169"/>
      <c r="E10" s="169"/>
      <c r="F10" s="169"/>
      <c r="G10" s="170"/>
    </row>
    <row r="11" spans="1:3" ht="13.5">
      <c r="A11" s="69" t="s">
        <v>67</v>
      </c>
      <c r="B11" s="175"/>
      <c r="C11" s="175"/>
    </row>
    <row r="12" spans="1:3" ht="13.5">
      <c r="A12" s="20" t="s">
        <v>68</v>
      </c>
      <c r="B12" s="172"/>
      <c r="C12" s="172"/>
    </row>
    <row r="13" spans="1:4" ht="13.5">
      <c r="A13" s="20" t="s">
        <v>75</v>
      </c>
      <c r="B13" s="177"/>
      <c r="C13" s="177"/>
      <c r="D13" s="77">
        <f>IF(B13=1,"普通教室",B13)</f>
        <v>0</v>
      </c>
    </row>
    <row r="14" spans="1:3" ht="13.5">
      <c r="A14" s="20" t="s">
        <v>77</v>
      </c>
      <c r="B14" s="166"/>
      <c r="C14" s="167"/>
    </row>
    <row r="15" spans="1:3" ht="13.5">
      <c r="A15" s="20" t="s">
        <v>72</v>
      </c>
      <c r="B15" s="46"/>
      <c r="C15" s="46"/>
    </row>
    <row r="16" spans="1:3" ht="13.5">
      <c r="A16" s="20" t="s">
        <v>97</v>
      </c>
      <c r="B16" s="46"/>
      <c r="C16" s="54" t="str">
        <f>IF(B16="","未設定",(IF(B16=1,"晴れ",(IF(B16=2,"曇り",(IF(B16=3,"雨",(IF(B16=4,"雪","")))))))))</f>
        <v>未設定</v>
      </c>
    </row>
    <row r="17" spans="1:5" ht="13.5">
      <c r="A17" s="20" t="s">
        <v>115</v>
      </c>
      <c r="B17" s="163"/>
      <c r="C17" s="164"/>
      <c r="D17" s="165" t="str">
        <f>IF(B17=1,"無し",(IF(B17&gt;"",B17,"未設定")))</f>
        <v>未設定</v>
      </c>
      <c r="E17" s="165"/>
    </row>
    <row r="18" spans="1:5" ht="13.5">
      <c r="A18" s="20" t="s">
        <v>98</v>
      </c>
      <c r="B18" s="46"/>
      <c r="C18" s="54" t="str">
        <f>IF(B18="","未設定",(IF(B18=0,"無し",(IF(B18=1,"有る","未設定")))))</f>
        <v>未設定</v>
      </c>
      <c r="D18" s="73">
        <f>IF(B18=1,"色は→","")</f>
      </c>
      <c r="E18" s="48"/>
    </row>
    <row r="19" spans="1:5" ht="13.5">
      <c r="A19" s="20" t="s">
        <v>99</v>
      </c>
      <c r="B19" s="46"/>
      <c r="C19" s="54" t="str">
        <f>IF(B19="","未設定",(IF(B19=0,"無し",(IF(B19=1,"有る","未設定")))))</f>
        <v>未設定</v>
      </c>
      <c r="D19" s="9"/>
      <c r="E19" s="42"/>
    </row>
    <row r="20" spans="1:5" ht="13.5">
      <c r="A20" s="20" t="s">
        <v>111</v>
      </c>
      <c r="B20" s="46"/>
      <c r="C20" s="54" t="str">
        <f>IF(B20="","未設定",(IF(B20=0,"無し",(IF(B20=1,"有る","未設定")))))</f>
        <v>未設定</v>
      </c>
      <c r="D20" s="10"/>
      <c r="E20" s="22"/>
    </row>
    <row r="21" spans="1:5" ht="13.5">
      <c r="A21" s="20" t="s">
        <v>100</v>
      </c>
      <c r="B21" s="46"/>
      <c r="C21" s="54" t="str">
        <f>IF(B21="","未設定",(IF(B21=0,"無し",(IF(B21=1,"有る","未設定")))))</f>
        <v>未設定</v>
      </c>
      <c r="D21" s="10"/>
      <c r="E21" s="22"/>
    </row>
    <row r="22" spans="1:5" ht="13.5">
      <c r="A22" s="20" t="s">
        <v>101</v>
      </c>
      <c r="B22" s="46"/>
      <c r="C22" s="54" t="str">
        <f>IF(B22="","未設定",(IF(B22=0,"無し",(IF(B22=1,"有る","未設定")))))</f>
        <v>未設定</v>
      </c>
      <c r="D22" s="10"/>
      <c r="E22" s="22"/>
    </row>
    <row r="23" spans="1:7" ht="13.5">
      <c r="A23" s="20" t="s">
        <v>80</v>
      </c>
      <c r="B23" s="21" t="s">
        <v>116</v>
      </c>
      <c r="C23" s="44" t="s">
        <v>117</v>
      </c>
      <c r="D23" s="21" t="s">
        <v>81</v>
      </c>
      <c r="E23" s="44" t="s">
        <v>118</v>
      </c>
      <c r="F23" s="162" t="s">
        <v>91</v>
      </c>
      <c r="G23" s="162"/>
    </row>
    <row r="24" spans="1:7" ht="13.5">
      <c r="A24" s="20" t="s">
        <v>83</v>
      </c>
      <c r="B24" s="46"/>
      <c r="C24" s="46"/>
      <c r="D24" s="46"/>
      <c r="E24" s="46"/>
      <c r="F24" s="48"/>
      <c r="G24" s="73" t="str">
        <f>IF(F24=0,"無し","有り")</f>
        <v>無し</v>
      </c>
    </row>
    <row r="25" spans="1:5" ht="13.5">
      <c r="A25" s="20" t="s">
        <v>119</v>
      </c>
      <c r="B25" s="21" t="s">
        <v>88</v>
      </c>
      <c r="C25" s="21" t="s">
        <v>86</v>
      </c>
      <c r="D25" s="21" t="s">
        <v>87</v>
      </c>
      <c r="E25" s="45"/>
    </row>
    <row r="26" spans="1:4" ht="13.5">
      <c r="A26" s="171" t="s">
        <v>84</v>
      </c>
      <c r="B26" s="48"/>
      <c r="C26" s="48"/>
      <c r="D26" s="48"/>
    </row>
    <row r="27" spans="1:4" ht="13.5">
      <c r="A27" s="171"/>
      <c r="B27" s="48"/>
      <c r="C27" s="48"/>
      <c r="D27" s="48"/>
    </row>
    <row r="28" spans="1:4" ht="13.5">
      <c r="A28" s="171"/>
      <c r="B28" s="48"/>
      <c r="C28" s="48"/>
      <c r="D28" s="48"/>
    </row>
    <row r="29" spans="1:7" ht="13.5">
      <c r="A29" s="20" t="s">
        <v>89</v>
      </c>
      <c r="B29" s="21" t="str">
        <f>B23</f>
        <v>Ｗ数(１本の）</v>
      </c>
      <c r="C29" s="21" t="str">
        <f>C23</f>
        <v>蛍光灯本数</v>
      </c>
      <c r="D29" s="21" t="s">
        <v>81</v>
      </c>
      <c r="E29" s="44" t="str">
        <f>E23</f>
        <v>点滅数（チカチカ）</v>
      </c>
      <c r="F29" s="162" t="s">
        <v>91</v>
      </c>
      <c r="G29" s="162"/>
    </row>
    <row r="30" spans="1:7" ht="13.5">
      <c r="A30" s="20" t="s">
        <v>83</v>
      </c>
      <c r="B30" s="46"/>
      <c r="C30" s="46"/>
      <c r="D30" s="46"/>
      <c r="E30" s="46"/>
      <c r="F30" s="48"/>
      <c r="G30" s="73" t="str">
        <f>IF(F30=0,"無し","有り")</f>
        <v>無し</v>
      </c>
    </row>
    <row r="31" spans="1:5" ht="13.5">
      <c r="A31" s="20" t="s">
        <v>85</v>
      </c>
      <c r="B31" s="21" t="s">
        <v>88</v>
      </c>
      <c r="C31" s="21" t="s">
        <v>86</v>
      </c>
      <c r="D31" s="21" t="s">
        <v>87</v>
      </c>
      <c r="E31" s="45"/>
    </row>
    <row r="32" spans="1:4" ht="13.5">
      <c r="A32" s="171" t="s">
        <v>120</v>
      </c>
      <c r="B32" s="48"/>
      <c r="C32" s="48"/>
      <c r="D32" s="48"/>
    </row>
    <row r="33" spans="1:4" ht="13.5">
      <c r="A33" s="171"/>
      <c r="B33" s="48"/>
      <c r="C33" s="48"/>
      <c r="D33" s="48"/>
    </row>
    <row r="34" spans="1:4" ht="14.25" thickBot="1">
      <c r="A34" s="173"/>
      <c r="B34" s="70"/>
      <c r="C34" s="70"/>
      <c r="D34" s="70"/>
    </row>
    <row r="35" spans="1:7" ht="20.25" customHeight="1" thickBot="1">
      <c r="A35" s="168" t="s">
        <v>70</v>
      </c>
      <c r="B35" s="169"/>
      <c r="C35" s="169"/>
      <c r="D35" s="169"/>
      <c r="E35" s="169"/>
      <c r="F35" s="169"/>
      <c r="G35" s="170"/>
    </row>
    <row r="36" spans="1:3" ht="13.5">
      <c r="A36" s="69" t="s">
        <v>67</v>
      </c>
      <c r="B36" s="175"/>
      <c r="C36" s="175"/>
    </row>
    <row r="37" spans="1:3" ht="13.5">
      <c r="A37" s="20" t="s">
        <v>68</v>
      </c>
      <c r="B37" s="172"/>
      <c r="C37" s="172"/>
    </row>
    <row r="38" spans="1:4" ht="13.5">
      <c r="A38" s="20" t="s">
        <v>76</v>
      </c>
      <c r="B38" s="172"/>
      <c r="C38" s="172"/>
      <c r="D38" s="77">
        <f>IF(B38=1,"普通教室",B38)</f>
        <v>0</v>
      </c>
    </row>
    <row r="39" spans="1:3" ht="13.5">
      <c r="A39" s="20" t="str">
        <f>A14</f>
        <v>教室のクラス名</v>
      </c>
      <c r="B39" s="166"/>
      <c r="C39" s="167"/>
    </row>
    <row r="40" spans="1:3" ht="13.5">
      <c r="A40" s="20" t="s">
        <v>72</v>
      </c>
      <c r="B40" s="46"/>
      <c r="C40" s="46"/>
    </row>
    <row r="41" spans="1:3" ht="13.5">
      <c r="A41" s="20" t="s">
        <v>97</v>
      </c>
      <c r="B41" s="46"/>
      <c r="C41" s="54" t="str">
        <f>IF(B41="","未設定",(IF(B41=1,"晴れ",(IF(B41=2,"曇り",(IF(B41=3,"雨",(IF(B41=4,"雪","")))))))))</f>
        <v>未設定</v>
      </c>
    </row>
    <row r="42" spans="1:5" ht="13.5">
      <c r="A42" s="20" t="s">
        <v>114</v>
      </c>
      <c r="B42" s="163"/>
      <c r="C42" s="164"/>
      <c r="D42" s="165" t="str">
        <f>IF(B42=1,"無し",(IF(B42&gt;"",B42,"未設定")))</f>
        <v>未設定</v>
      </c>
      <c r="E42" s="165"/>
    </row>
    <row r="43" spans="1:5" ht="13.5">
      <c r="A43" s="20" t="s">
        <v>98</v>
      </c>
      <c r="B43" s="46"/>
      <c r="C43" s="54" t="str">
        <f>IF(B43="","未設定",(IF(B43=0,"無し",(IF(B43=1,"有る","未設定")))))</f>
        <v>未設定</v>
      </c>
      <c r="D43" s="73">
        <f>IF(B43=1,"色は→","")</f>
      </c>
      <c r="E43" s="48"/>
    </row>
    <row r="44" spans="1:5" ht="13.5">
      <c r="A44" s="20" t="s">
        <v>99</v>
      </c>
      <c r="B44" s="46"/>
      <c r="C44" s="54" t="str">
        <f>IF(B44="","未設定",(IF(B44=0,"無し",(IF(B44=1,"有る","未設定")))))</f>
        <v>未設定</v>
      </c>
      <c r="D44" s="9"/>
      <c r="E44" s="42"/>
    </row>
    <row r="45" spans="1:5" ht="13.5">
      <c r="A45" s="20" t="str">
        <f>A20</f>
        <v>視聴覚用ＴＶ本体が　有る＝１　無し=0</v>
      </c>
      <c r="B45" s="46"/>
      <c r="C45" s="54" t="str">
        <f>IF(B45="","未設定",(IF(B45=0,"無し",(IF(B45=1,"有る","未設定")))))</f>
        <v>未設定</v>
      </c>
      <c r="D45" s="10"/>
      <c r="E45" s="22"/>
    </row>
    <row r="46" spans="1:5" ht="13.5">
      <c r="A46" s="20" t="s">
        <v>100</v>
      </c>
      <c r="B46" s="46"/>
      <c r="C46" s="54" t="str">
        <f>IF(B46="","未設定",(IF(B46=0,"無し",(IF(B46=1,"有る","未設定")))))</f>
        <v>未設定</v>
      </c>
      <c r="D46" s="10"/>
      <c r="E46" s="22"/>
    </row>
    <row r="47" spans="1:5" ht="13.5">
      <c r="A47" s="20" t="s">
        <v>101</v>
      </c>
      <c r="B47" s="46"/>
      <c r="C47" s="54" t="str">
        <f>IF(B47="","未設定",(IF(B47=0,"無し",(IF(B47=1,"有る","未設定")))))</f>
        <v>未設定</v>
      </c>
      <c r="D47" s="10"/>
      <c r="E47" s="22"/>
    </row>
    <row r="48" spans="1:7" ht="13.5">
      <c r="A48" s="20" t="s">
        <v>80</v>
      </c>
      <c r="B48" s="21" t="str">
        <f>B29</f>
        <v>Ｗ数(１本の）</v>
      </c>
      <c r="C48" s="21" t="str">
        <f>C29</f>
        <v>蛍光灯本数</v>
      </c>
      <c r="D48" s="21" t="str">
        <f>D29</f>
        <v>欠灯数</v>
      </c>
      <c r="E48" s="21" t="str">
        <f>E29</f>
        <v>点滅数（チカチカ）</v>
      </c>
      <c r="F48" s="162" t="s">
        <v>91</v>
      </c>
      <c r="G48" s="162"/>
    </row>
    <row r="49" spans="1:7" ht="13.5">
      <c r="A49" s="20" t="s">
        <v>83</v>
      </c>
      <c r="B49" s="46"/>
      <c r="C49" s="46"/>
      <c r="D49" s="46"/>
      <c r="E49" s="46"/>
      <c r="F49" s="48"/>
      <c r="G49" s="73" t="str">
        <f>IF(F49=0,"無し","有り")</f>
        <v>無し</v>
      </c>
    </row>
    <row r="50" spans="1:5" ht="13.5">
      <c r="A50" s="20" t="s">
        <v>85</v>
      </c>
      <c r="B50" s="21" t="s">
        <v>88</v>
      </c>
      <c r="C50" s="21" t="s">
        <v>86</v>
      </c>
      <c r="D50" s="21" t="s">
        <v>87</v>
      </c>
      <c r="E50" s="45"/>
    </row>
    <row r="51" spans="1:4" ht="13.5">
      <c r="A51" s="171" t="s">
        <v>37</v>
      </c>
      <c r="B51" s="48"/>
      <c r="C51" s="48"/>
      <c r="D51" s="48"/>
    </row>
    <row r="52" spans="1:4" ht="13.5">
      <c r="A52" s="171"/>
      <c r="B52" s="48"/>
      <c r="C52" s="48"/>
      <c r="D52" s="48"/>
    </row>
    <row r="53" spans="1:4" ht="13.5">
      <c r="A53" s="171"/>
      <c r="B53" s="48"/>
      <c r="C53" s="48"/>
      <c r="D53" s="48"/>
    </row>
    <row r="54" spans="1:7" ht="13.5">
      <c r="A54" s="20" t="s">
        <v>89</v>
      </c>
      <c r="B54" s="21" t="str">
        <f>B48</f>
        <v>Ｗ数(１本の）</v>
      </c>
      <c r="C54" s="21" t="str">
        <f>C48</f>
        <v>蛍光灯本数</v>
      </c>
      <c r="D54" s="21" t="str">
        <f>D48</f>
        <v>欠灯数</v>
      </c>
      <c r="E54" s="21" t="str">
        <f>E48</f>
        <v>点滅数（チカチカ）</v>
      </c>
      <c r="F54" s="162" t="s">
        <v>91</v>
      </c>
      <c r="G54" s="162"/>
    </row>
    <row r="55" spans="1:7" ht="13.5">
      <c r="A55" s="20" t="s">
        <v>83</v>
      </c>
      <c r="B55" s="46"/>
      <c r="C55" s="46"/>
      <c r="D55" s="46"/>
      <c r="E55" s="46"/>
      <c r="F55" s="48"/>
      <c r="G55" s="73" t="str">
        <f>IF(F55=0,"無し","有り")</f>
        <v>無し</v>
      </c>
    </row>
    <row r="56" spans="1:5" ht="13.5">
      <c r="A56" s="20" t="s">
        <v>85</v>
      </c>
      <c r="B56" s="21" t="s">
        <v>88</v>
      </c>
      <c r="C56" s="21" t="s">
        <v>86</v>
      </c>
      <c r="D56" s="21" t="s">
        <v>87</v>
      </c>
      <c r="E56" s="45"/>
    </row>
    <row r="57" spans="1:4" ht="13.5">
      <c r="A57" s="171" t="s">
        <v>20</v>
      </c>
      <c r="B57" s="48"/>
      <c r="C57" s="48"/>
      <c r="D57" s="48"/>
    </row>
    <row r="58" spans="1:4" ht="13.5">
      <c r="A58" s="171"/>
      <c r="B58" s="48"/>
      <c r="C58" s="48"/>
      <c r="D58" s="48"/>
    </row>
    <row r="59" spans="1:4" ht="14.25" thickBot="1">
      <c r="A59" s="173"/>
      <c r="B59" s="70"/>
      <c r="C59" s="70"/>
      <c r="D59" s="70"/>
    </row>
    <row r="60" spans="1:7" ht="20.25" customHeight="1" thickBot="1">
      <c r="A60" s="168" t="s">
        <v>173</v>
      </c>
      <c r="B60" s="169"/>
      <c r="C60" s="169"/>
      <c r="D60" s="169"/>
      <c r="E60" s="169"/>
      <c r="F60" s="169"/>
      <c r="G60" s="170"/>
    </row>
    <row r="61" spans="1:3" ht="13.5">
      <c r="A61" s="69" t="s">
        <v>67</v>
      </c>
      <c r="B61" s="175"/>
      <c r="C61" s="175"/>
    </row>
    <row r="62" spans="1:3" ht="13.5">
      <c r="A62" s="20" t="s">
        <v>68</v>
      </c>
      <c r="B62" s="172"/>
      <c r="C62" s="172"/>
    </row>
    <row r="63" spans="1:4" ht="13.5">
      <c r="A63" s="20" t="s">
        <v>76</v>
      </c>
      <c r="B63" s="172"/>
      <c r="C63" s="172"/>
      <c r="D63" s="77">
        <f>IF(B63=1,"普通教室",B63)</f>
        <v>0</v>
      </c>
    </row>
    <row r="64" spans="1:3" ht="13.5">
      <c r="A64" s="20" t="str">
        <f>A39</f>
        <v>教室のクラス名</v>
      </c>
      <c r="B64" s="166"/>
      <c r="C64" s="167"/>
    </row>
    <row r="65" spans="1:3" ht="13.5">
      <c r="A65" s="20" t="s">
        <v>72</v>
      </c>
      <c r="B65" s="46"/>
      <c r="C65" s="46"/>
    </row>
    <row r="66" spans="1:3" ht="13.5">
      <c r="A66" s="20" t="s">
        <v>97</v>
      </c>
      <c r="B66" s="46"/>
      <c r="C66" s="54" t="str">
        <f>IF(B66="","未設定",(IF(B66=1,"晴れ",(IF(B66=2,"曇り",(IF(B66=3,"雨",(IF(B66=4,"雪","")))))))))</f>
        <v>未設定</v>
      </c>
    </row>
    <row r="67" spans="1:5" ht="13.5">
      <c r="A67" s="20" t="s">
        <v>114</v>
      </c>
      <c r="B67" s="163"/>
      <c r="C67" s="164"/>
      <c r="D67" s="165" t="str">
        <f>IF(B67=1,"無し",(IF(B67&gt;"",B67,"未設定")))</f>
        <v>未設定</v>
      </c>
      <c r="E67" s="165"/>
    </row>
    <row r="68" spans="1:5" ht="13.5">
      <c r="A68" s="20" t="s">
        <v>98</v>
      </c>
      <c r="B68" s="46"/>
      <c r="C68" s="54" t="str">
        <f>IF(B68="","未設定",(IF(B68=0,"無し",(IF(B68=1,"有る","未設定")))))</f>
        <v>未設定</v>
      </c>
      <c r="D68" s="73">
        <f>IF(B68=1,"色は→","")</f>
      </c>
      <c r="E68" s="48"/>
    </row>
    <row r="69" spans="1:5" ht="13.5">
      <c r="A69" s="20" t="s">
        <v>99</v>
      </c>
      <c r="B69" s="46"/>
      <c r="C69" s="54" t="str">
        <f>IF(B69="","未設定",(IF(B69=0,"無し",(IF(B69=1,"有る","未設定")))))</f>
        <v>未設定</v>
      </c>
      <c r="D69" s="9"/>
      <c r="E69" s="42"/>
    </row>
    <row r="70" spans="1:5" ht="13.5">
      <c r="A70" s="20" t="str">
        <f>A45</f>
        <v>視聴覚用ＴＶ本体が　有る＝１　無し=0</v>
      </c>
      <c r="B70" s="46"/>
      <c r="C70" s="54" t="str">
        <f>IF(B70="","未設定",(IF(B70=0,"無し",(IF(B70=1,"有る","未設定")))))</f>
        <v>未設定</v>
      </c>
      <c r="D70" s="10"/>
      <c r="E70" s="22"/>
    </row>
    <row r="71" spans="1:5" ht="13.5">
      <c r="A71" s="20" t="s">
        <v>100</v>
      </c>
      <c r="B71" s="46"/>
      <c r="C71" s="54" t="str">
        <f>IF(B71="","未設定",(IF(B71=0,"無し",(IF(B71=1,"有る","未設定")))))</f>
        <v>未設定</v>
      </c>
      <c r="D71" s="10"/>
      <c r="E71" s="22"/>
    </row>
    <row r="72" spans="1:5" ht="13.5">
      <c r="A72" s="20" t="s">
        <v>101</v>
      </c>
      <c r="B72" s="46"/>
      <c r="C72" s="54" t="str">
        <f>IF(B72="","未設定",(IF(B72=0,"無し",(IF(B72=1,"有る","未設定")))))</f>
        <v>未設定</v>
      </c>
      <c r="D72" s="10"/>
      <c r="E72" s="22"/>
    </row>
    <row r="73" spans="1:7" ht="13.5">
      <c r="A73" s="20" t="s">
        <v>80</v>
      </c>
      <c r="B73" s="21" t="str">
        <f>B54</f>
        <v>Ｗ数(１本の）</v>
      </c>
      <c r="C73" s="21" t="str">
        <f>C54</f>
        <v>蛍光灯本数</v>
      </c>
      <c r="D73" s="21" t="str">
        <f>D54</f>
        <v>欠灯数</v>
      </c>
      <c r="E73" s="21" t="str">
        <f>E54</f>
        <v>点滅数（チカチカ）</v>
      </c>
      <c r="F73" s="162" t="s">
        <v>91</v>
      </c>
      <c r="G73" s="162"/>
    </row>
    <row r="74" spans="1:7" ht="13.5">
      <c r="A74" s="20" t="s">
        <v>83</v>
      </c>
      <c r="B74" s="46"/>
      <c r="C74" s="46"/>
      <c r="D74" s="46"/>
      <c r="E74" s="46"/>
      <c r="F74" s="48"/>
      <c r="G74" s="73" t="str">
        <f>IF(F74=0,"無し","有り")</f>
        <v>無し</v>
      </c>
    </row>
    <row r="75" spans="1:5" ht="13.5">
      <c r="A75" s="20" t="s">
        <v>85</v>
      </c>
      <c r="B75" s="21" t="s">
        <v>88</v>
      </c>
      <c r="C75" s="21" t="s">
        <v>86</v>
      </c>
      <c r="D75" s="21" t="s">
        <v>87</v>
      </c>
      <c r="E75" s="45"/>
    </row>
    <row r="76" spans="1:4" ht="13.5">
      <c r="A76" s="171" t="s">
        <v>37</v>
      </c>
      <c r="B76" s="48"/>
      <c r="C76" s="48"/>
      <c r="D76" s="48"/>
    </row>
    <row r="77" spans="1:4" ht="13.5">
      <c r="A77" s="171"/>
      <c r="B77" s="48"/>
      <c r="C77" s="48"/>
      <c r="D77" s="48"/>
    </row>
    <row r="78" spans="1:4" ht="13.5">
      <c r="A78" s="171"/>
      <c r="B78" s="48"/>
      <c r="C78" s="48"/>
      <c r="D78" s="48"/>
    </row>
    <row r="79" spans="1:7" ht="13.5">
      <c r="A79" s="20" t="s">
        <v>89</v>
      </c>
      <c r="B79" s="21" t="str">
        <f>B73</f>
        <v>Ｗ数(１本の）</v>
      </c>
      <c r="C79" s="21" t="str">
        <f>C73</f>
        <v>蛍光灯本数</v>
      </c>
      <c r="D79" s="21" t="str">
        <f>D73</f>
        <v>欠灯数</v>
      </c>
      <c r="E79" s="21" t="str">
        <f>E73</f>
        <v>点滅数（チカチカ）</v>
      </c>
      <c r="F79" s="162" t="s">
        <v>91</v>
      </c>
      <c r="G79" s="162"/>
    </row>
    <row r="80" spans="1:7" ht="13.5">
      <c r="A80" s="20" t="s">
        <v>83</v>
      </c>
      <c r="B80" s="46"/>
      <c r="C80" s="46"/>
      <c r="D80" s="46"/>
      <c r="E80" s="46"/>
      <c r="F80" s="48"/>
      <c r="G80" s="73" t="str">
        <f>IF(F80=0,"無し","有り")</f>
        <v>無し</v>
      </c>
    </row>
    <row r="81" spans="1:5" ht="13.5">
      <c r="A81" s="20" t="s">
        <v>85</v>
      </c>
      <c r="B81" s="21" t="s">
        <v>88</v>
      </c>
      <c r="C81" s="21" t="s">
        <v>86</v>
      </c>
      <c r="D81" s="21" t="s">
        <v>87</v>
      </c>
      <c r="E81" s="45"/>
    </row>
    <row r="82" spans="1:4" ht="13.5">
      <c r="A82" s="171" t="s">
        <v>20</v>
      </c>
      <c r="B82" s="48"/>
      <c r="C82" s="48"/>
      <c r="D82" s="48"/>
    </row>
    <row r="83" spans="1:4" ht="13.5">
      <c r="A83" s="171"/>
      <c r="B83" s="48"/>
      <c r="C83" s="48"/>
      <c r="D83" s="48"/>
    </row>
    <row r="84" spans="1:4" ht="14.25" thickBot="1">
      <c r="A84" s="173"/>
      <c r="B84" s="70"/>
      <c r="C84" s="70"/>
      <c r="D84" s="70"/>
    </row>
    <row r="85" spans="1:7" ht="16.5" customHeight="1" thickBot="1">
      <c r="A85" s="168" t="s">
        <v>15</v>
      </c>
      <c r="B85" s="169"/>
      <c r="C85" s="169"/>
      <c r="D85" s="169"/>
      <c r="E85" s="169"/>
      <c r="F85" s="169"/>
      <c r="G85" s="170"/>
    </row>
    <row r="86" spans="1:3" ht="13.5">
      <c r="A86" s="71" t="s">
        <v>71</v>
      </c>
      <c r="B86" s="159"/>
      <c r="C86" s="174"/>
    </row>
    <row r="87" spans="1:3" ht="13.5">
      <c r="A87" s="72" t="s">
        <v>68</v>
      </c>
      <c r="B87" s="172"/>
      <c r="C87" s="172"/>
    </row>
    <row r="88" spans="1:3" ht="13.5">
      <c r="A88" s="72" t="s">
        <v>72</v>
      </c>
      <c r="B88" s="46"/>
      <c r="C88" s="46"/>
    </row>
    <row r="89" spans="1:3" ht="13.5">
      <c r="A89" s="72" t="s">
        <v>97</v>
      </c>
      <c r="B89" s="46"/>
      <c r="C89" s="54" t="str">
        <f>IF(B89="","未設定",(IF(B89=1,"晴れ",(IF(B89=2,"曇り",(IF(B89=3,"雨",(IF(B89=4,"雪","")))))))))</f>
        <v>未設定</v>
      </c>
    </row>
    <row r="90" spans="1:5" ht="13.5">
      <c r="A90" s="72" t="s">
        <v>114</v>
      </c>
      <c r="B90" s="166"/>
      <c r="C90" s="167"/>
      <c r="D90" s="165" t="str">
        <f>IF(B90="1","無し",(IF(B90&gt;"",B90,"未設定")))</f>
        <v>未設定</v>
      </c>
      <c r="E90" s="165"/>
    </row>
    <row r="91" spans="1:5" ht="13.5">
      <c r="A91" s="72" t="s">
        <v>98</v>
      </c>
      <c r="B91" s="46"/>
      <c r="C91" s="54" t="str">
        <f>IF(B91="","未設定",(IF(B91=0,"無し",(IF(B91=1,"有る","未設定")))))</f>
        <v>未設定</v>
      </c>
      <c r="D91" s="73">
        <f>IF(B91=1,"色は→","")</f>
      </c>
      <c r="E91" s="48"/>
    </row>
    <row r="92" spans="1:5" ht="13.5">
      <c r="A92" s="72" t="s">
        <v>99</v>
      </c>
      <c r="B92" s="46"/>
      <c r="C92" s="54" t="str">
        <f>IF(B92="","未設定",(IF(B92=0,"無し",(IF(B92=1,"有る","未設定")))))</f>
        <v>未設定</v>
      </c>
      <c r="D92" s="9"/>
      <c r="E92" s="42"/>
    </row>
    <row r="93" spans="1:5" ht="13.5">
      <c r="A93" s="72" t="s">
        <v>104</v>
      </c>
      <c r="B93" s="46"/>
      <c r="C93" s="54" t="str">
        <f>IF(B93="","未設定",(IF(B93=1,"CRT",(IF(B93=2,"LCD","")))))</f>
        <v>未設定</v>
      </c>
      <c r="D93" s="10"/>
      <c r="E93" s="22"/>
    </row>
    <row r="94" spans="1:5" ht="13.5">
      <c r="A94" s="72" t="s">
        <v>105</v>
      </c>
      <c r="B94" s="47"/>
      <c r="C94" s="74" t="str">
        <f>IF(B94="","未設定",(IF(B94=0,"無し",(IF(B94=1,"有る","未設定")))))</f>
        <v>未設定</v>
      </c>
      <c r="D94" s="10"/>
      <c r="E94" s="22"/>
    </row>
    <row r="95" spans="1:7" ht="15.75" customHeight="1">
      <c r="A95" s="52" t="s">
        <v>106</v>
      </c>
      <c r="B95" s="176"/>
      <c r="C95" s="176"/>
      <c r="D95" s="176"/>
      <c r="E95" s="161" t="str">
        <f>IF(B95=1,"外光が写り込む",(IF(B95=2,"照明器具が写り込む",(IF(B95&gt;"  ",B95,"未設定")))))</f>
        <v>未設定</v>
      </c>
      <c r="F95" s="161"/>
      <c r="G95" s="161"/>
    </row>
    <row r="96" spans="1:7" ht="13.5">
      <c r="A96" s="50" t="s">
        <v>108</v>
      </c>
      <c r="B96" s="176"/>
      <c r="C96" s="176"/>
      <c r="D96" s="176"/>
      <c r="E96" s="161"/>
      <c r="F96" s="161"/>
      <c r="G96" s="161"/>
    </row>
    <row r="97" spans="1:7" ht="13.5" customHeight="1">
      <c r="A97" s="53" t="s">
        <v>107</v>
      </c>
      <c r="B97" s="176"/>
      <c r="C97" s="176"/>
      <c r="D97" s="176"/>
      <c r="E97" s="161"/>
      <c r="F97" s="161"/>
      <c r="G97" s="161"/>
    </row>
    <row r="98" spans="1:7" ht="13.5" customHeight="1">
      <c r="A98" s="51" t="s">
        <v>140</v>
      </c>
      <c r="B98" s="176"/>
      <c r="C98" s="176"/>
      <c r="D98" s="176"/>
      <c r="E98" s="161"/>
      <c r="F98" s="161"/>
      <c r="G98" s="161"/>
    </row>
    <row r="99" spans="1:7" ht="13.5">
      <c r="A99" s="72" t="s">
        <v>90</v>
      </c>
      <c r="B99" s="21" t="str">
        <f>B54</f>
        <v>Ｗ数(１本の）</v>
      </c>
      <c r="C99" s="21" t="str">
        <f>C54</f>
        <v>蛍光灯本数</v>
      </c>
      <c r="D99" s="21" t="str">
        <f>D54</f>
        <v>欠灯数</v>
      </c>
      <c r="E99" s="21" t="str">
        <f>E54</f>
        <v>点滅数（チカチカ）</v>
      </c>
      <c r="F99" s="162" t="s">
        <v>91</v>
      </c>
      <c r="G99" s="162"/>
    </row>
    <row r="100" spans="1:7" ht="13.5">
      <c r="A100" s="72" t="s">
        <v>83</v>
      </c>
      <c r="B100" s="46"/>
      <c r="C100" s="46"/>
      <c r="D100" s="46"/>
      <c r="E100" s="46"/>
      <c r="F100" s="48"/>
      <c r="G100" s="73" t="str">
        <f>IF(F100=0,"無し","有り")</f>
        <v>無し</v>
      </c>
    </row>
    <row r="101" spans="1:5" ht="13.5">
      <c r="A101" s="72" t="s">
        <v>85</v>
      </c>
      <c r="B101" s="21" t="s">
        <v>88</v>
      </c>
      <c r="C101" s="21" t="s">
        <v>86</v>
      </c>
      <c r="D101" s="21" t="s">
        <v>87</v>
      </c>
      <c r="E101" s="45"/>
    </row>
    <row r="102" spans="1:4" ht="13.5">
      <c r="A102" s="171" t="s">
        <v>103</v>
      </c>
      <c r="B102" s="48"/>
      <c r="C102" s="48"/>
      <c r="D102" s="48"/>
    </row>
    <row r="103" spans="1:4" ht="13.5">
      <c r="A103" s="171"/>
      <c r="B103" s="48"/>
      <c r="C103" s="48"/>
      <c r="D103" s="48"/>
    </row>
    <row r="104" spans="1:4" ht="13.5">
      <c r="A104" s="171"/>
      <c r="B104" s="48"/>
      <c r="C104" s="48"/>
      <c r="D104" s="48"/>
    </row>
    <row r="105" ht="13.5">
      <c r="A105" s="7"/>
    </row>
    <row r="106" spans="1:4" ht="13.5">
      <c r="A106" s="171" t="s">
        <v>155</v>
      </c>
      <c r="B106" s="48"/>
      <c r="C106" s="48"/>
      <c r="D106" s="48"/>
    </row>
    <row r="107" spans="1:4" ht="13.5">
      <c r="A107" s="171"/>
      <c r="B107" s="48"/>
      <c r="C107" s="48"/>
      <c r="D107" s="48"/>
    </row>
    <row r="108" spans="1:4" ht="13.5">
      <c r="A108" s="171"/>
      <c r="B108" s="48"/>
      <c r="C108" s="48"/>
      <c r="D108" s="48"/>
    </row>
  </sheetData>
  <sheetProtection objects="1" scenarios="1"/>
  <mergeCells count="52">
    <mergeCell ref="A1:B1"/>
    <mergeCell ref="C1:E1"/>
    <mergeCell ref="F1:G1"/>
    <mergeCell ref="A26:A28"/>
    <mergeCell ref="A2:G2"/>
    <mergeCell ref="F4:G5"/>
    <mergeCell ref="A10:G10"/>
    <mergeCell ref="B4:C4"/>
    <mergeCell ref="B11:C11"/>
    <mergeCell ref="B12:C12"/>
    <mergeCell ref="B13:C13"/>
    <mergeCell ref="B6:D6"/>
    <mergeCell ref="B14:C14"/>
    <mergeCell ref="A102:A104"/>
    <mergeCell ref="B36:C36"/>
    <mergeCell ref="B37:C37"/>
    <mergeCell ref="B38:C38"/>
    <mergeCell ref="B95:D98"/>
    <mergeCell ref="A51:A53"/>
    <mergeCell ref="A57:A59"/>
    <mergeCell ref="A32:A34"/>
    <mergeCell ref="A35:G35"/>
    <mergeCell ref="F29:G29"/>
    <mergeCell ref="F54:G54"/>
    <mergeCell ref="B86:C86"/>
    <mergeCell ref="B39:C39"/>
    <mergeCell ref="A85:G85"/>
    <mergeCell ref="B61:C61"/>
    <mergeCell ref="B62:C62"/>
    <mergeCell ref="B63:C63"/>
    <mergeCell ref="B64:C64"/>
    <mergeCell ref="F79:G79"/>
    <mergeCell ref="A60:G60"/>
    <mergeCell ref="A106:A108"/>
    <mergeCell ref="F48:G48"/>
    <mergeCell ref="B87:C87"/>
    <mergeCell ref="D90:E90"/>
    <mergeCell ref="A82:A84"/>
    <mergeCell ref="B67:C67"/>
    <mergeCell ref="D67:E67"/>
    <mergeCell ref="F73:G73"/>
    <mergeCell ref="A76:A78"/>
    <mergeCell ref="D3:F3"/>
    <mergeCell ref="B5:D5"/>
    <mergeCell ref="E95:G98"/>
    <mergeCell ref="F99:G99"/>
    <mergeCell ref="B17:C17"/>
    <mergeCell ref="D17:E17"/>
    <mergeCell ref="B42:C42"/>
    <mergeCell ref="D42:E42"/>
    <mergeCell ref="B90:C90"/>
    <mergeCell ref="F23:G23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1"/>
  <sheetViews>
    <sheetView workbookViewId="0" topLeftCell="A1">
      <selection activeCell="AA27" sqref="AA27:AC28"/>
    </sheetView>
  </sheetViews>
  <sheetFormatPr defaultColWidth="9.00390625" defaultRowHeight="13.5"/>
  <cols>
    <col min="1" max="1" width="1.12109375" style="0" customWidth="1"/>
    <col min="2" max="2" width="1.25" style="0" customWidth="1"/>
    <col min="3" max="3" width="2.375" style="0" customWidth="1"/>
    <col min="4" max="4" width="1.00390625" style="0" customWidth="1"/>
    <col min="5" max="5" width="1.12109375" style="0" customWidth="1"/>
    <col min="6" max="6" width="2.75390625" style="0" customWidth="1"/>
    <col min="7" max="7" width="1.25" style="0" customWidth="1"/>
    <col min="8" max="8" width="4.50390625" style="0" customWidth="1"/>
    <col min="9" max="9" width="2.625" style="0" customWidth="1"/>
    <col min="10" max="10" width="0.74609375" style="0" customWidth="1"/>
    <col min="11" max="11" width="3.25390625" style="0" customWidth="1"/>
    <col min="12" max="12" width="1.75390625" style="0" customWidth="1"/>
    <col min="13" max="13" width="1.875" style="0" customWidth="1"/>
    <col min="14" max="14" width="2.375" style="0" customWidth="1"/>
    <col min="15" max="16" width="2.875" style="0" customWidth="1"/>
    <col min="17" max="18" width="2.625" style="0" customWidth="1"/>
    <col min="19" max="19" width="3.75390625" style="0" customWidth="1"/>
    <col min="20" max="20" width="2.75390625" style="0" customWidth="1"/>
    <col min="21" max="21" width="2.50390625" style="0" customWidth="1"/>
    <col min="22" max="22" width="5.25390625" style="0" customWidth="1"/>
    <col min="23" max="23" width="3.25390625" style="0" customWidth="1"/>
    <col min="24" max="24" width="3.875" style="0" customWidth="1"/>
    <col min="25" max="25" width="2.25390625" style="0" customWidth="1"/>
    <col min="26" max="26" width="5.25390625" style="0" customWidth="1"/>
    <col min="27" max="27" width="3.625" style="0" customWidth="1"/>
    <col min="28" max="28" width="3.875" style="0" customWidth="1"/>
    <col min="29" max="29" width="4.00390625" style="0" customWidth="1"/>
  </cols>
  <sheetData>
    <row r="1" spans="1:22" ht="48.75" customHeight="1">
      <c r="A1" s="1"/>
      <c r="B1" s="205"/>
      <c r="C1" s="205"/>
      <c r="D1" s="205"/>
      <c r="E1" s="205"/>
      <c r="F1" s="205"/>
      <c r="G1" s="205"/>
      <c r="H1" s="205"/>
      <c r="I1" s="205"/>
      <c r="N1" s="206" t="s">
        <v>30</v>
      </c>
      <c r="O1" s="206"/>
      <c r="P1" s="206"/>
      <c r="Q1" s="206"/>
      <c r="R1" s="206"/>
      <c r="S1" s="206"/>
      <c r="T1" s="206"/>
      <c r="U1" s="206"/>
      <c r="V1" s="206"/>
    </row>
    <row r="2" spans="1:29" ht="36.75" customHeight="1">
      <c r="A2" s="184" t="s">
        <v>0</v>
      </c>
      <c r="B2" s="185"/>
      <c r="C2" s="185"/>
      <c r="D2" s="185"/>
      <c r="E2" s="185"/>
      <c r="F2" s="185"/>
      <c r="G2" s="186"/>
      <c r="H2" s="207" t="str">
        <f>'データ入力'!D4</f>
        <v>神奈川県</v>
      </c>
      <c r="I2" s="208"/>
      <c r="J2" s="208"/>
      <c r="K2" s="24" t="s">
        <v>1</v>
      </c>
      <c r="L2" s="199">
        <f>'データ入力'!B4</f>
        <v>0</v>
      </c>
      <c r="M2" s="199"/>
      <c r="N2" s="199"/>
      <c r="O2" s="199"/>
      <c r="P2" s="199"/>
      <c r="Q2" s="199"/>
      <c r="R2" s="199"/>
      <c r="S2" s="199"/>
      <c r="T2" s="192" t="s">
        <v>2</v>
      </c>
      <c r="U2" s="193"/>
      <c r="V2" s="194" t="s">
        <v>39</v>
      </c>
      <c r="W2" s="195"/>
      <c r="X2" s="182">
        <f>'データ入力'!B5</f>
        <v>0</v>
      </c>
      <c r="Y2" s="182"/>
      <c r="Z2" s="182"/>
      <c r="AA2" s="182"/>
      <c r="AB2" s="182"/>
      <c r="AC2" s="183"/>
    </row>
    <row r="3" spans="1:29" ht="35.25" customHeight="1">
      <c r="A3" s="184" t="s">
        <v>4</v>
      </c>
      <c r="B3" s="185"/>
      <c r="C3" s="185"/>
      <c r="D3" s="185"/>
      <c r="E3" s="185"/>
      <c r="F3" s="185"/>
      <c r="G3" s="186"/>
      <c r="H3" s="23" t="s">
        <v>5</v>
      </c>
      <c r="I3" s="209">
        <f>'データ入力'!B7</f>
        <v>22</v>
      </c>
      <c r="J3" s="209"/>
      <c r="K3" s="23" t="s">
        <v>6</v>
      </c>
      <c r="L3" s="190">
        <f>'データ入力'!B8</f>
        <v>0</v>
      </c>
      <c r="M3" s="190"/>
      <c r="N3" s="23" t="s">
        <v>7</v>
      </c>
      <c r="O3" s="25">
        <f>'データ入力'!B9</f>
        <v>0</v>
      </c>
      <c r="P3" s="23" t="s">
        <v>8</v>
      </c>
      <c r="Q3" s="23">
        <f>'データ入力'!B15</f>
        <v>0</v>
      </c>
      <c r="R3" s="23" t="s">
        <v>9</v>
      </c>
      <c r="S3" s="23">
        <f>'データ入力'!C15</f>
        <v>0</v>
      </c>
      <c r="T3" s="185" t="s">
        <v>10</v>
      </c>
      <c r="U3" s="187"/>
      <c r="V3" s="188" t="s">
        <v>11</v>
      </c>
      <c r="W3" s="189"/>
      <c r="X3" s="190">
        <f>IF('データ入力'!B6=1,"同上",'データ入力'!B6)</f>
        <v>0</v>
      </c>
      <c r="Y3" s="190"/>
      <c r="Z3" s="190"/>
      <c r="AA3" s="190"/>
      <c r="AB3" s="190"/>
      <c r="AC3" s="191"/>
    </row>
    <row r="4" spans="1:29" ht="33" customHeight="1">
      <c r="A4" s="184" t="s">
        <v>12</v>
      </c>
      <c r="B4" s="185"/>
      <c r="C4" s="185"/>
      <c r="D4" s="185"/>
      <c r="E4" s="185"/>
      <c r="F4" s="185"/>
      <c r="G4" s="186"/>
      <c r="H4" s="196">
        <f>'データ入力'!B11</f>
        <v>0</v>
      </c>
      <c r="I4" s="190"/>
      <c r="J4" s="190"/>
      <c r="K4" s="190"/>
      <c r="L4" s="185" t="s">
        <v>13</v>
      </c>
      <c r="M4" s="185"/>
      <c r="N4" s="185"/>
      <c r="O4" s="198">
        <f>'データ入力'!B12</f>
        <v>0</v>
      </c>
      <c r="P4" s="198"/>
      <c r="Q4" s="185" t="s">
        <v>14</v>
      </c>
      <c r="R4" s="185"/>
      <c r="S4" s="190">
        <f>IF('データ入力'!B13=1,"普通",'データ入力'!B13)</f>
        <v>0</v>
      </c>
      <c r="T4" s="190"/>
      <c r="U4" s="190"/>
      <c r="V4" s="23" t="s">
        <v>40</v>
      </c>
      <c r="W4" s="36" t="s">
        <v>78</v>
      </c>
      <c r="X4" s="199">
        <f>'データ入力'!B14</f>
        <v>0</v>
      </c>
      <c r="Y4" s="199"/>
      <c r="Z4" s="199"/>
      <c r="AA4" s="199"/>
      <c r="AB4" s="36" t="s">
        <v>79</v>
      </c>
      <c r="AC4" s="37"/>
    </row>
    <row r="5" spans="1:29" ht="30.75" customHeight="1">
      <c r="A5" s="184" t="s">
        <v>16</v>
      </c>
      <c r="B5" s="185"/>
      <c r="C5" s="185"/>
      <c r="D5" s="185"/>
      <c r="E5" s="185"/>
      <c r="F5" s="185"/>
      <c r="G5" s="186"/>
      <c r="H5" s="133" t="s">
        <v>102</v>
      </c>
      <c r="I5" s="133"/>
      <c r="J5" s="133" t="str">
        <f>IF('データ入力'!B16="","晴れ ・ 曇り ・ 雨",(IF('データ入力'!B16=1,"晴れ",(IF('データ入力'!B16=2,"曇り",(IF('データ入力'!B16=3,"雨",(IF('データ入力'!B16=4,"雪","")))))))))</f>
        <v>晴れ ・ 曇り ・ 雨</v>
      </c>
      <c r="K5" s="133"/>
      <c r="L5" s="133"/>
      <c r="M5" s="133"/>
      <c r="N5" s="133"/>
      <c r="O5" s="133"/>
      <c r="P5" s="133"/>
      <c r="Q5" s="81" t="s">
        <v>94</v>
      </c>
      <c r="R5" s="133" t="s">
        <v>92</v>
      </c>
      <c r="S5" s="133"/>
      <c r="T5" s="133"/>
      <c r="U5" s="133"/>
      <c r="V5" s="200" t="str">
        <f>IF('データ入力'!B17=1,"無し",(IF('データ入力'!B17&gt;"",'データ入力'!B17,"樹木　・　建物   ・　無し")))</f>
        <v>樹木　・　建物   ・　無し</v>
      </c>
      <c r="W5" s="200"/>
      <c r="X5" s="200"/>
      <c r="Y5" s="200"/>
      <c r="Z5" s="200"/>
      <c r="AA5" s="200"/>
      <c r="AB5" s="200"/>
      <c r="AC5" s="39" t="s">
        <v>93</v>
      </c>
    </row>
    <row r="6" spans="1:30" ht="32.25" customHeight="1">
      <c r="A6" s="184" t="s">
        <v>17</v>
      </c>
      <c r="B6" s="185"/>
      <c r="C6" s="185"/>
      <c r="D6" s="185"/>
      <c r="E6" s="185"/>
      <c r="F6" s="185"/>
      <c r="G6" s="186"/>
      <c r="H6" s="201" t="s">
        <v>126</v>
      </c>
      <c r="I6" s="201"/>
      <c r="J6" s="201"/>
      <c r="K6" s="201"/>
      <c r="L6" s="203" t="str">
        <f>IF('データ入力'!E18="","白　・ベージュ　・",'データ入力'!E18)</f>
        <v>白　・ベージュ　・</v>
      </c>
      <c r="M6" s="203"/>
      <c r="N6" s="203"/>
      <c r="O6" s="203"/>
      <c r="P6" s="203"/>
      <c r="Q6" s="203"/>
      <c r="R6" s="203"/>
      <c r="S6" s="203"/>
      <c r="T6" s="203"/>
      <c r="U6" s="85" t="s">
        <v>94</v>
      </c>
      <c r="V6" s="85" t="str">
        <f>IF('データ入力'!B18="","無し",(IF('データ入力'!B18=0,"設置無し","")))</f>
        <v>無し</v>
      </c>
      <c r="W6" s="197" t="s">
        <v>127</v>
      </c>
      <c r="X6" s="197"/>
      <c r="Y6" s="197"/>
      <c r="Z6" s="201" t="str">
        <f>IF('データ入力'!B19="","（有り・無し）",(IF('データ入力'!B19=1,"(設置有り)","(設置無し）")))</f>
        <v>（有り・無し）</v>
      </c>
      <c r="AA6" s="201"/>
      <c r="AB6" s="201"/>
      <c r="AC6" s="38"/>
      <c r="AD6" s="1"/>
    </row>
    <row r="7" spans="1:30" ht="32.25" customHeight="1">
      <c r="A7" s="184" t="s">
        <v>36</v>
      </c>
      <c r="B7" s="185"/>
      <c r="C7" s="185"/>
      <c r="D7" s="185"/>
      <c r="E7" s="185"/>
      <c r="F7" s="185"/>
      <c r="G7" s="186"/>
      <c r="H7" s="201" t="s">
        <v>95</v>
      </c>
      <c r="I7" s="201"/>
      <c r="J7" s="201"/>
      <c r="K7" s="201"/>
      <c r="L7" s="201"/>
      <c r="M7" s="201"/>
      <c r="N7" s="133" t="str">
        <f>IF('データ入力'!B20="0","設置無し",(IF('データ入力'!B21="","有り ・ 無し",(IF('データ入力'!B21=1,"有り","無し")))))</f>
        <v>有り ・ 無し</v>
      </c>
      <c r="O7" s="133"/>
      <c r="P7" s="133"/>
      <c r="Q7" s="133"/>
      <c r="R7" s="79" t="s">
        <v>128</v>
      </c>
      <c r="S7" s="133" t="str">
        <f>IF('データ入力'!B20="","・設置無し",(IF('データ入力'!B20=1,"","")))</f>
        <v>・設置無し</v>
      </c>
      <c r="T7" s="133"/>
      <c r="U7" s="133"/>
      <c r="V7" s="133" t="s">
        <v>129</v>
      </c>
      <c r="W7" s="133"/>
      <c r="X7" s="133"/>
      <c r="Y7" s="81" t="s">
        <v>130</v>
      </c>
      <c r="Z7" s="133" t="str">
        <f>IF('データ入力'!B22="","有り ・ 無し",(IF('データ入力'!B22=1,"有り","無し")))</f>
        <v>有り ・ 無し</v>
      </c>
      <c r="AA7" s="133"/>
      <c r="AB7" s="133"/>
      <c r="AC7" s="39" t="s">
        <v>96</v>
      </c>
      <c r="AD7" s="1"/>
    </row>
    <row r="8" spans="1:30" ht="28.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04" t="s">
        <v>37</v>
      </c>
      <c r="Q8" s="204"/>
      <c r="R8" s="204"/>
      <c r="S8" s="204"/>
      <c r="T8" s="204"/>
      <c r="U8" s="204"/>
      <c r="V8" s="132"/>
      <c r="W8" s="132"/>
      <c r="X8" s="132"/>
      <c r="Y8" s="132"/>
      <c r="Z8" s="26"/>
      <c r="AA8" s="26"/>
      <c r="AB8" s="26"/>
      <c r="AC8" s="26"/>
      <c r="AD8" s="1"/>
    </row>
    <row r="9" spans="1:30" ht="11.25" customHeight="1">
      <c r="A9" s="27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1"/>
    </row>
    <row r="10" spans="1:30" ht="18" customHeight="1">
      <c r="A10" s="202"/>
      <c r="B10" s="202"/>
      <c r="C10" s="202"/>
      <c r="D10" s="202"/>
      <c r="E10" s="202"/>
      <c r="F10" s="202"/>
      <c r="G10" s="26"/>
      <c r="H10" s="152">
        <f>INT('データ入力'!B26/10)*10</f>
        <v>0</v>
      </c>
      <c r="I10" s="153"/>
      <c r="J10" s="153"/>
      <c r="K10" s="153"/>
      <c r="L10" s="147" t="s">
        <v>18</v>
      </c>
      <c r="M10" s="141"/>
      <c r="N10" s="28"/>
      <c r="O10" s="152">
        <f>INT('データ入力'!C26/10)*10</f>
        <v>0</v>
      </c>
      <c r="P10" s="153"/>
      <c r="Q10" s="153"/>
      <c r="R10" s="153"/>
      <c r="S10" s="141" t="s">
        <v>18</v>
      </c>
      <c r="T10" s="28"/>
      <c r="U10" s="152">
        <f>INT('データ入力'!D26/10)*10</f>
        <v>0</v>
      </c>
      <c r="V10" s="153"/>
      <c r="W10" s="153"/>
      <c r="X10" s="141" t="s">
        <v>18</v>
      </c>
      <c r="Y10" s="28"/>
      <c r="Z10" s="140" t="s">
        <v>38</v>
      </c>
      <c r="AA10" s="128"/>
      <c r="AB10" s="128"/>
      <c r="AC10" s="129"/>
      <c r="AD10" s="1"/>
    </row>
    <row r="11" spans="1:30" ht="18" customHeight="1">
      <c r="A11" s="202"/>
      <c r="B11" s="202"/>
      <c r="C11" s="202"/>
      <c r="D11" s="202"/>
      <c r="E11" s="202"/>
      <c r="F11" s="202"/>
      <c r="G11" s="26"/>
      <c r="H11" s="145"/>
      <c r="I11" s="146"/>
      <c r="J11" s="146"/>
      <c r="K11" s="146"/>
      <c r="L11" s="142"/>
      <c r="M11" s="143"/>
      <c r="N11" s="28"/>
      <c r="O11" s="145"/>
      <c r="P11" s="146"/>
      <c r="Q11" s="146"/>
      <c r="R11" s="146"/>
      <c r="S11" s="143"/>
      <c r="T11" s="28"/>
      <c r="U11" s="145"/>
      <c r="V11" s="146"/>
      <c r="W11" s="146"/>
      <c r="X11" s="143"/>
      <c r="Y11" s="28"/>
      <c r="Z11" s="130"/>
      <c r="AA11" s="131"/>
      <c r="AB11" s="131"/>
      <c r="AC11" s="126"/>
      <c r="AD11" s="1"/>
    </row>
    <row r="12" spans="1:30" ht="18" customHeight="1">
      <c r="A12" s="202"/>
      <c r="B12" s="202"/>
      <c r="C12" s="202"/>
      <c r="D12" s="202"/>
      <c r="E12" s="202"/>
      <c r="F12" s="202"/>
      <c r="G12" s="26"/>
      <c r="H12" s="150"/>
      <c r="I12" s="150"/>
      <c r="J12" s="150"/>
      <c r="K12" s="150"/>
      <c r="L12" s="150"/>
      <c r="M12" s="150"/>
      <c r="N12" s="26"/>
      <c r="O12" s="150"/>
      <c r="P12" s="150"/>
      <c r="Q12" s="150"/>
      <c r="R12" s="150"/>
      <c r="S12" s="150"/>
      <c r="T12" s="26"/>
      <c r="U12" s="150"/>
      <c r="V12" s="150"/>
      <c r="W12" s="150"/>
      <c r="X12" s="150"/>
      <c r="Y12" s="26"/>
      <c r="Z12" s="89"/>
      <c r="AA12" s="27"/>
      <c r="AB12" s="27"/>
      <c r="AC12" s="90"/>
      <c r="AD12" s="1"/>
    </row>
    <row r="13" spans="1:30" ht="18" customHeight="1">
      <c r="A13" s="202"/>
      <c r="B13" s="202"/>
      <c r="C13" s="202"/>
      <c r="D13" s="202"/>
      <c r="E13" s="202"/>
      <c r="F13" s="202"/>
      <c r="G13" s="26"/>
      <c r="H13" s="152">
        <f>INT('データ入力'!B27/10)*10</f>
        <v>0</v>
      </c>
      <c r="I13" s="153"/>
      <c r="J13" s="153"/>
      <c r="K13" s="153"/>
      <c r="L13" s="147" t="s">
        <v>18</v>
      </c>
      <c r="M13" s="141"/>
      <c r="N13" s="28"/>
      <c r="O13" s="152">
        <f>INT('データ入力'!C27/10)*10</f>
        <v>0</v>
      </c>
      <c r="P13" s="153"/>
      <c r="Q13" s="153"/>
      <c r="R13" s="153"/>
      <c r="S13" s="141" t="s">
        <v>18</v>
      </c>
      <c r="T13" s="28"/>
      <c r="U13" s="152">
        <f>INT('データ入力'!D27/10)*10</f>
        <v>0</v>
      </c>
      <c r="V13" s="153"/>
      <c r="W13" s="153"/>
      <c r="X13" s="141" t="s">
        <v>18</v>
      </c>
      <c r="Y13" s="28"/>
      <c r="Z13" s="40">
        <f>'データ入力'!B24</f>
        <v>0</v>
      </c>
      <c r="AA13" s="29" t="s">
        <v>23</v>
      </c>
      <c r="AB13" s="41">
        <f>'データ入力'!C24</f>
        <v>0</v>
      </c>
      <c r="AC13" s="30" t="s">
        <v>24</v>
      </c>
      <c r="AD13" s="1"/>
    </row>
    <row r="14" spans="1:30" ht="18" customHeight="1">
      <c r="A14" s="202"/>
      <c r="B14" s="202"/>
      <c r="C14" s="202"/>
      <c r="D14" s="202"/>
      <c r="E14" s="202"/>
      <c r="F14" s="202"/>
      <c r="G14" s="26"/>
      <c r="H14" s="145"/>
      <c r="I14" s="146"/>
      <c r="J14" s="146"/>
      <c r="K14" s="146"/>
      <c r="L14" s="142"/>
      <c r="M14" s="143"/>
      <c r="N14" s="28"/>
      <c r="O14" s="145"/>
      <c r="P14" s="146"/>
      <c r="Q14" s="146"/>
      <c r="R14" s="146"/>
      <c r="S14" s="143"/>
      <c r="T14" s="28"/>
      <c r="U14" s="145"/>
      <c r="V14" s="146"/>
      <c r="W14" s="146"/>
      <c r="X14" s="143"/>
      <c r="Y14" s="28"/>
      <c r="Z14" s="31" t="s">
        <v>25</v>
      </c>
      <c r="AA14" s="29"/>
      <c r="AB14" s="105"/>
      <c r="AC14" s="30" t="s">
        <v>24</v>
      </c>
      <c r="AD14" s="1"/>
    </row>
    <row r="15" spans="1:30" ht="18" customHeight="1">
      <c r="A15" s="202"/>
      <c r="B15" s="202"/>
      <c r="C15" s="202"/>
      <c r="D15" s="202"/>
      <c r="E15" s="202"/>
      <c r="F15" s="202"/>
      <c r="G15" s="26"/>
      <c r="H15" s="150"/>
      <c r="I15" s="150"/>
      <c r="J15" s="150"/>
      <c r="K15" s="150"/>
      <c r="L15" s="150"/>
      <c r="M15" s="150"/>
      <c r="N15" s="26"/>
      <c r="O15" s="150"/>
      <c r="P15" s="150"/>
      <c r="Q15" s="150"/>
      <c r="R15" s="150"/>
      <c r="S15" s="150"/>
      <c r="T15" s="26"/>
      <c r="U15" s="150"/>
      <c r="V15" s="150"/>
      <c r="W15" s="150"/>
      <c r="X15" s="150"/>
      <c r="Y15" s="26"/>
      <c r="Z15" s="31" t="s">
        <v>82</v>
      </c>
      <c r="AA15" s="27"/>
      <c r="AB15" s="106"/>
      <c r="AC15" s="32" t="s">
        <v>24</v>
      </c>
      <c r="AD15" s="1"/>
    </row>
    <row r="16" spans="1:30" ht="18" customHeight="1">
      <c r="A16" s="202"/>
      <c r="B16" s="202"/>
      <c r="C16" s="202"/>
      <c r="D16" s="202"/>
      <c r="E16" s="202"/>
      <c r="F16" s="202"/>
      <c r="G16" s="26"/>
      <c r="H16" s="152">
        <f>INT('データ入力'!B28/10)*10</f>
        <v>0</v>
      </c>
      <c r="I16" s="153"/>
      <c r="J16" s="153"/>
      <c r="K16" s="153"/>
      <c r="L16" s="147" t="s">
        <v>18</v>
      </c>
      <c r="M16" s="141"/>
      <c r="N16" s="28"/>
      <c r="O16" s="152">
        <f>INT('データ入力'!C28/10)*10</f>
        <v>0</v>
      </c>
      <c r="P16" s="153"/>
      <c r="Q16" s="153"/>
      <c r="R16" s="153"/>
      <c r="S16" s="141" t="s">
        <v>18</v>
      </c>
      <c r="T16" s="28"/>
      <c r="U16" s="152">
        <f>INT('データ入力'!D28/10)*10</f>
        <v>0</v>
      </c>
      <c r="V16" s="153"/>
      <c r="W16" s="153"/>
      <c r="X16" s="141" t="s">
        <v>18</v>
      </c>
      <c r="Y16" s="28"/>
      <c r="Z16" s="134" t="s">
        <v>26</v>
      </c>
      <c r="AA16" s="136" t="str">
        <f>IF('データ入力'!F24="","無し・有り",(IF('データ入力'!F24=0,"無し","有り")))</f>
        <v>無し・有り</v>
      </c>
      <c r="AB16" s="136"/>
      <c r="AC16" s="137"/>
      <c r="AD16" s="1"/>
    </row>
    <row r="17" spans="1:30" ht="18" customHeight="1">
      <c r="A17" s="202"/>
      <c r="B17" s="202"/>
      <c r="C17" s="202"/>
      <c r="D17" s="202"/>
      <c r="E17" s="202"/>
      <c r="F17" s="202"/>
      <c r="G17" s="26"/>
      <c r="H17" s="145"/>
      <c r="I17" s="146"/>
      <c r="J17" s="146"/>
      <c r="K17" s="146"/>
      <c r="L17" s="142"/>
      <c r="M17" s="143"/>
      <c r="N17" s="28"/>
      <c r="O17" s="145"/>
      <c r="P17" s="146"/>
      <c r="Q17" s="146"/>
      <c r="R17" s="146"/>
      <c r="S17" s="143"/>
      <c r="T17" s="28"/>
      <c r="U17" s="145"/>
      <c r="V17" s="146"/>
      <c r="W17" s="146"/>
      <c r="X17" s="143"/>
      <c r="Y17" s="28"/>
      <c r="Z17" s="135"/>
      <c r="AA17" s="138"/>
      <c r="AB17" s="138"/>
      <c r="AC17" s="139"/>
      <c r="AD17" s="1"/>
    </row>
    <row r="18" spans="1:30" ht="21" customHeight="1">
      <c r="A18" s="27"/>
      <c r="B18" s="26"/>
      <c r="C18" s="26"/>
      <c r="D18" s="26"/>
      <c r="E18" s="26"/>
      <c r="F18" s="26"/>
      <c r="G18" s="26"/>
      <c r="H18" s="151"/>
      <c r="I18" s="151"/>
      <c r="J18" s="151"/>
      <c r="K18" s="151"/>
      <c r="L18" s="151"/>
      <c r="M18" s="151"/>
      <c r="N18" s="109"/>
      <c r="O18" s="151"/>
      <c r="P18" s="151"/>
      <c r="Q18" s="151"/>
      <c r="R18" s="151"/>
      <c r="S18" s="151"/>
      <c r="T18" s="109"/>
      <c r="U18" s="151"/>
      <c r="V18" s="151"/>
      <c r="W18" s="151"/>
      <c r="X18" s="151"/>
      <c r="Y18" s="26"/>
      <c r="Z18" s="26"/>
      <c r="AA18" s="26"/>
      <c r="AB18" s="26"/>
      <c r="AC18" s="26"/>
      <c r="AD18" s="1"/>
    </row>
    <row r="19" spans="1:30" ht="21" customHeight="1">
      <c r="A19" s="26"/>
      <c r="B19" s="26"/>
      <c r="C19" s="26"/>
      <c r="D19" s="26"/>
      <c r="E19" s="26"/>
      <c r="F19" s="26"/>
      <c r="G19" s="26"/>
      <c r="H19" s="33"/>
      <c r="I19" s="33"/>
      <c r="J19" s="33"/>
      <c r="K19" s="33"/>
      <c r="L19" s="26"/>
      <c r="M19" s="26"/>
      <c r="N19" s="26"/>
      <c r="O19" s="26"/>
      <c r="P19" s="144" t="s">
        <v>20</v>
      </c>
      <c r="Q19" s="144"/>
      <c r="R19" s="144"/>
      <c r="S19" s="144"/>
      <c r="T19" s="144"/>
      <c r="U19" s="144"/>
      <c r="V19" s="132"/>
      <c r="W19" s="132"/>
      <c r="X19" s="132"/>
      <c r="Y19" s="132"/>
      <c r="Z19" s="26"/>
      <c r="AA19" s="26"/>
      <c r="AB19" s="26"/>
      <c r="AC19" s="26"/>
      <c r="AD19" s="1"/>
    </row>
    <row r="20" spans="1:30" ht="14.25" customHeight="1">
      <c r="A20" s="26"/>
      <c r="B20" s="26"/>
      <c r="C20" s="26"/>
      <c r="D20" s="26"/>
      <c r="E20" s="26"/>
      <c r="F20" s="26"/>
      <c r="G20" s="26"/>
      <c r="H20" s="33"/>
      <c r="I20" s="33"/>
      <c r="J20" s="33"/>
      <c r="K20" s="33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1"/>
    </row>
    <row r="21" spans="1:30" ht="18" customHeight="1">
      <c r="A21" s="210"/>
      <c r="B21" s="213"/>
      <c r="C21" s="216" t="s">
        <v>21</v>
      </c>
      <c r="D21" s="210"/>
      <c r="E21" s="213"/>
      <c r="F21" s="220" t="s">
        <v>22</v>
      </c>
      <c r="G21" s="26"/>
      <c r="H21" s="152">
        <f>INT('データ入力'!B32/10)*10</f>
        <v>0</v>
      </c>
      <c r="I21" s="153"/>
      <c r="J21" s="153"/>
      <c r="K21" s="153"/>
      <c r="L21" s="147" t="s">
        <v>18</v>
      </c>
      <c r="M21" s="141"/>
      <c r="N21" s="28"/>
      <c r="O21" s="152">
        <f>INT('データ入力'!C32/10)*10</f>
        <v>0</v>
      </c>
      <c r="P21" s="153"/>
      <c r="Q21" s="153"/>
      <c r="R21" s="153"/>
      <c r="S21" s="141" t="s">
        <v>18</v>
      </c>
      <c r="T21" s="28"/>
      <c r="U21" s="152">
        <f>INT('データ入力'!D32/10)*10</f>
        <v>0</v>
      </c>
      <c r="V21" s="153"/>
      <c r="W21" s="153"/>
      <c r="X21" s="141" t="s">
        <v>18</v>
      </c>
      <c r="Y21" s="28"/>
      <c r="Z21" s="140" t="s">
        <v>19</v>
      </c>
      <c r="AA21" s="128"/>
      <c r="AB21" s="128"/>
      <c r="AC21" s="129"/>
      <c r="AD21" s="1"/>
    </row>
    <row r="22" spans="1:30" ht="18" customHeight="1">
      <c r="A22" s="211"/>
      <c r="B22" s="214"/>
      <c r="C22" s="216"/>
      <c r="D22" s="211"/>
      <c r="E22" s="214"/>
      <c r="F22" s="220"/>
      <c r="G22" s="26"/>
      <c r="H22" s="145"/>
      <c r="I22" s="146"/>
      <c r="J22" s="146"/>
      <c r="K22" s="146"/>
      <c r="L22" s="142"/>
      <c r="M22" s="143"/>
      <c r="N22" s="28"/>
      <c r="O22" s="145"/>
      <c r="P22" s="146"/>
      <c r="Q22" s="146"/>
      <c r="R22" s="146"/>
      <c r="S22" s="143"/>
      <c r="T22" s="28"/>
      <c r="U22" s="145"/>
      <c r="V22" s="146"/>
      <c r="W22" s="146"/>
      <c r="X22" s="143"/>
      <c r="Y22" s="28"/>
      <c r="Z22" s="130"/>
      <c r="AA22" s="131"/>
      <c r="AB22" s="131"/>
      <c r="AC22" s="126"/>
      <c r="AD22" s="1"/>
    </row>
    <row r="23" spans="1:30" ht="18" customHeight="1">
      <c r="A23" s="211"/>
      <c r="B23" s="214"/>
      <c r="C23" s="216"/>
      <c r="D23" s="211"/>
      <c r="E23" s="214"/>
      <c r="F23" s="220"/>
      <c r="G23" s="26"/>
      <c r="H23" s="150"/>
      <c r="I23" s="150"/>
      <c r="J23" s="150"/>
      <c r="K23" s="150"/>
      <c r="L23" s="150"/>
      <c r="M23" s="150"/>
      <c r="N23" s="26"/>
      <c r="O23" s="150"/>
      <c r="P23" s="150"/>
      <c r="Q23" s="150"/>
      <c r="R23" s="150"/>
      <c r="S23" s="150"/>
      <c r="T23" s="26"/>
      <c r="U23" s="150"/>
      <c r="V23" s="150"/>
      <c r="W23" s="150"/>
      <c r="X23" s="150"/>
      <c r="Y23" s="26"/>
      <c r="Z23" s="89"/>
      <c r="AA23" s="27"/>
      <c r="AB23" s="27"/>
      <c r="AC23" s="90"/>
      <c r="AD23" s="1"/>
    </row>
    <row r="24" spans="1:30" ht="18" customHeight="1">
      <c r="A24" s="212"/>
      <c r="B24" s="215"/>
      <c r="C24" s="216"/>
      <c r="D24" s="212"/>
      <c r="E24" s="215"/>
      <c r="F24" s="220"/>
      <c r="G24" s="26"/>
      <c r="H24" s="152">
        <f>INT('データ入力'!B33/10)*10</f>
        <v>0</v>
      </c>
      <c r="I24" s="153"/>
      <c r="J24" s="153"/>
      <c r="K24" s="153"/>
      <c r="L24" s="147" t="s">
        <v>18</v>
      </c>
      <c r="M24" s="141"/>
      <c r="N24" s="28"/>
      <c r="O24" s="152">
        <f>INT('データ入力'!C33/10)*10</f>
        <v>0</v>
      </c>
      <c r="P24" s="153"/>
      <c r="Q24" s="153"/>
      <c r="R24" s="153"/>
      <c r="S24" s="141" t="s">
        <v>18</v>
      </c>
      <c r="T24" s="28"/>
      <c r="U24" s="152">
        <f>INT('データ入力'!D33/10)*10</f>
        <v>0</v>
      </c>
      <c r="V24" s="153"/>
      <c r="W24" s="153"/>
      <c r="X24" s="141" t="s">
        <v>18</v>
      </c>
      <c r="Y24" s="28"/>
      <c r="Z24" s="40">
        <f>'データ入力'!B30</f>
        <v>0</v>
      </c>
      <c r="AA24" s="29" t="s">
        <v>23</v>
      </c>
      <c r="AB24" s="41">
        <f>'データ入力'!C30</f>
        <v>0</v>
      </c>
      <c r="AC24" s="30" t="s">
        <v>24</v>
      </c>
      <c r="AD24" s="1"/>
    </row>
    <row r="25" spans="1:30" ht="18" customHeight="1">
      <c r="A25" s="210"/>
      <c r="B25" s="213"/>
      <c r="C25" s="216"/>
      <c r="D25" s="210"/>
      <c r="E25" s="213"/>
      <c r="F25" s="220"/>
      <c r="G25" s="26"/>
      <c r="H25" s="145"/>
      <c r="I25" s="146"/>
      <c r="J25" s="146"/>
      <c r="K25" s="146"/>
      <c r="L25" s="142"/>
      <c r="M25" s="143"/>
      <c r="N25" s="28"/>
      <c r="O25" s="145"/>
      <c r="P25" s="146"/>
      <c r="Q25" s="146"/>
      <c r="R25" s="146"/>
      <c r="S25" s="143"/>
      <c r="T25" s="28"/>
      <c r="U25" s="145"/>
      <c r="V25" s="146"/>
      <c r="W25" s="146"/>
      <c r="X25" s="143"/>
      <c r="Y25" s="28"/>
      <c r="Z25" s="31" t="s">
        <v>25</v>
      </c>
      <c r="AA25" s="29"/>
      <c r="AB25" s="105"/>
      <c r="AC25" s="30" t="s">
        <v>24</v>
      </c>
      <c r="AD25" s="1"/>
    </row>
    <row r="26" spans="1:30" ht="18" customHeight="1">
      <c r="A26" s="211"/>
      <c r="B26" s="214"/>
      <c r="C26" s="216"/>
      <c r="D26" s="211"/>
      <c r="E26" s="214"/>
      <c r="F26" s="220"/>
      <c r="G26" s="26"/>
      <c r="H26" s="150"/>
      <c r="I26" s="150"/>
      <c r="J26" s="150"/>
      <c r="K26" s="150"/>
      <c r="L26" s="150"/>
      <c r="M26" s="150"/>
      <c r="N26" s="26"/>
      <c r="O26" s="150"/>
      <c r="P26" s="150"/>
      <c r="Q26" s="150"/>
      <c r="R26" s="150"/>
      <c r="S26" s="150"/>
      <c r="T26" s="26"/>
      <c r="U26" s="150"/>
      <c r="V26" s="150"/>
      <c r="W26" s="150"/>
      <c r="X26" s="150"/>
      <c r="Y26" s="26"/>
      <c r="Z26" s="31" t="str">
        <f>Z15</f>
        <v>点滅</v>
      </c>
      <c r="AA26" s="27"/>
      <c r="AB26" s="106"/>
      <c r="AC26" s="32" t="s">
        <v>24</v>
      </c>
      <c r="AD26" s="1"/>
    </row>
    <row r="27" spans="1:30" ht="18" customHeight="1">
      <c r="A27" s="211"/>
      <c r="B27" s="214"/>
      <c r="C27" s="26"/>
      <c r="D27" s="211"/>
      <c r="E27" s="214"/>
      <c r="F27" s="220"/>
      <c r="G27" s="26"/>
      <c r="H27" s="152">
        <f>INT('データ入力'!B34/10)*10</f>
        <v>0</v>
      </c>
      <c r="I27" s="153"/>
      <c r="J27" s="153"/>
      <c r="K27" s="153"/>
      <c r="L27" s="147" t="s">
        <v>18</v>
      </c>
      <c r="M27" s="141"/>
      <c r="N27" s="28"/>
      <c r="O27" s="152">
        <f>INT('データ入力'!C34/10)*10</f>
        <v>0</v>
      </c>
      <c r="P27" s="153"/>
      <c r="Q27" s="153"/>
      <c r="R27" s="153"/>
      <c r="S27" s="141" t="s">
        <v>18</v>
      </c>
      <c r="T27" s="28"/>
      <c r="U27" s="152">
        <f>INT('データ入力'!D34/10)*10</f>
        <v>0</v>
      </c>
      <c r="V27" s="153"/>
      <c r="W27" s="153"/>
      <c r="X27" s="141" t="s">
        <v>18</v>
      </c>
      <c r="Y27" s="28"/>
      <c r="Z27" s="134" t="s">
        <v>26</v>
      </c>
      <c r="AA27" s="136" t="str">
        <f>IF('データ入力'!F30="","無し・有り",(IF('データ入力'!F30=0,"無し","有り")))</f>
        <v>無し・有り</v>
      </c>
      <c r="AB27" s="136"/>
      <c r="AC27" s="137"/>
      <c r="AD27" s="1"/>
    </row>
    <row r="28" spans="1:30" ht="18" customHeight="1">
      <c r="A28" s="212"/>
      <c r="B28" s="215"/>
      <c r="C28" s="26"/>
      <c r="D28" s="212"/>
      <c r="E28" s="215"/>
      <c r="F28" s="220"/>
      <c r="G28" s="26"/>
      <c r="H28" s="145"/>
      <c r="I28" s="146"/>
      <c r="J28" s="146"/>
      <c r="K28" s="146"/>
      <c r="L28" s="142"/>
      <c r="M28" s="143"/>
      <c r="N28" s="28"/>
      <c r="O28" s="145"/>
      <c r="P28" s="146"/>
      <c r="Q28" s="146"/>
      <c r="R28" s="146"/>
      <c r="S28" s="143"/>
      <c r="T28" s="28"/>
      <c r="U28" s="145"/>
      <c r="V28" s="146"/>
      <c r="W28" s="146"/>
      <c r="X28" s="143"/>
      <c r="Y28" s="28"/>
      <c r="Z28" s="135"/>
      <c r="AA28" s="138"/>
      <c r="AB28" s="138"/>
      <c r="AC28" s="139"/>
      <c r="AD28" s="1"/>
    </row>
    <row r="29" spans="1:30" ht="16.5" customHeight="1">
      <c r="A29" s="26"/>
      <c r="B29" s="26"/>
      <c r="C29" s="26"/>
      <c r="D29" s="26"/>
      <c r="E29" s="26"/>
      <c r="F29" s="26"/>
      <c r="G29" s="26"/>
      <c r="H29" s="151"/>
      <c r="I29" s="151"/>
      <c r="J29" s="151"/>
      <c r="K29" s="151"/>
      <c r="L29" s="151"/>
      <c r="M29" s="151"/>
      <c r="N29" s="109"/>
      <c r="O29" s="151"/>
      <c r="P29" s="151"/>
      <c r="Q29" s="151"/>
      <c r="R29" s="151"/>
      <c r="S29" s="151"/>
      <c r="T29" s="109"/>
      <c r="U29" s="151"/>
      <c r="V29" s="151"/>
      <c r="W29" s="151"/>
      <c r="X29" s="151"/>
      <c r="Y29" s="26"/>
      <c r="Z29" s="26"/>
      <c r="AA29" s="26"/>
      <c r="AB29" s="26"/>
      <c r="AC29" s="26"/>
      <c r="AD29" s="1"/>
    </row>
    <row r="30" spans="1:30" ht="17.25" customHeight="1">
      <c r="A30" s="26"/>
      <c r="B30" s="26"/>
      <c r="C30" s="26"/>
      <c r="D30" s="217" t="s">
        <v>27</v>
      </c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7"/>
      <c r="Y30" s="217"/>
      <c r="Z30" s="217"/>
      <c r="AA30" s="217"/>
      <c r="AB30" s="217"/>
      <c r="AC30" s="217"/>
      <c r="AD30" s="1"/>
    </row>
    <row r="31" spans="1:30" ht="21" customHeight="1">
      <c r="A31" s="218">
        <f>'データ入力'!B3</f>
        <v>2010</v>
      </c>
      <c r="B31" s="218"/>
      <c r="C31" s="218"/>
      <c r="D31" s="218"/>
      <c r="E31" s="218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19" t="str">
        <f>'データ入力'!D3</f>
        <v>藤沢市学校薬剤師会</v>
      </c>
      <c r="Y31" s="219"/>
      <c r="Z31" s="219"/>
      <c r="AA31" s="219"/>
      <c r="AB31" s="219"/>
      <c r="AC31" s="219"/>
      <c r="AD31" s="1"/>
    </row>
  </sheetData>
  <mergeCells count="115">
    <mergeCell ref="A31:E31"/>
    <mergeCell ref="X31:AC31"/>
    <mergeCell ref="O27:R28"/>
    <mergeCell ref="S27:S28"/>
    <mergeCell ref="U27:W28"/>
    <mergeCell ref="X27:X28"/>
    <mergeCell ref="F21:F28"/>
    <mergeCell ref="H21:K22"/>
    <mergeCell ref="L21:M22"/>
    <mergeCell ref="E25:E28"/>
    <mergeCell ref="D30:AC30"/>
    <mergeCell ref="O24:R25"/>
    <mergeCell ref="S24:S25"/>
    <mergeCell ref="U24:W25"/>
    <mergeCell ref="X24:X25"/>
    <mergeCell ref="E21:E24"/>
    <mergeCell ref="H24:K25"/>
    <mergeCell ref="L24:M25"/>
    <mergeCell ref="O21:R22"/>
    <mergeCell ref="S21:S22"/>
    <mergeCell ref="A21:A24"/>
    <mergeCell ref="B21:B24"/>
    <mergeCell ref="C21:C26"/>
    <mergeCell ref="D21:D24"/>
    <mergeCell ref="A25:A28"/>
    <mergeCell ref="B25:B28"/>
    <mergeCell ref="D25:D28"/>
    <mergeCell ref="B1:I1"/>
    <mergeCell ref="N1:V1"/>
    <mergeCell ref="A7:G7"/>
    <mergeCell ref="S4:U4"/>
    <mergeCell ref="H2:J2"/>
    <mergeCell ref="L2:S2"/>
    <mergeCell ref="I3:J3"/>
    <mergeCell ref="L3:M3"/>
    <mergeCell ref="N7:Q7"/>
    <mergeCell ref="A5:G5"/>
    <mergeCell ref="V8:Y8"/>
    <mergeCell ref="X10:X11"/>
    <mergeCell ref="O16:R17"/>
    <mergeCell ref="S16:S17"/>
    <mergeCell ref="U13:W14"/>
    <mergeCell ref="U16:W17"/>
    <mergeCell ref="X16:X17"/>
    <mergeCell ref="O13:R14"/>
    <mergeCell ref="S13:S14"/>
    <mergeCell ref="H10:K11"/>
    <mergeCell ref="L10:M11"/>
    <mergeCell ref="O10:R11"/>
    <mergeCell ref="S10:S11"/>
    <mergeCell ref="A10:F17"/>
    <mergeCell ref="U10:W11"/>
    <mergeCell ref="A6:G6"/>
    <mergeCell ref="H7:M7"/>
    <mergeCell ref="H6:K6"/>
    <mergeCell ref="L6:T6"/>
    <mergeCell ref="P8:U8"/>
    <mergeCell ref="V7:X7"/>
    <mergeCell ref="S7:U7"/>
    <mergeCell ref="H13:K14"/>
    <mergeCell ref="H16:K17"/>
    <mergeCell ref="L16:M17"/>
    <mergeCell ref="O4:P4"/>
    <mergeCell ref="X4:AA4"/>
    <mergeCell ref="H5:I5"/>
    <mergeCell ref="J5:P5"/>
    <mergeCell ref="R5:U5"/>
    <mergeCell ref="V5:AB5"/>
    <mergeCell ref="Q4:R4"/>
    <mergeCell ref="Z6:AB6"/>
    <mergeCell ref="A4:G4"/>
    <mergeCell ref="H4:K4"/>
    <mergeCell ref="L4:N4"/>
    <mergeCell ref="W6:Y6"/>
    <mergeCell ref="X2:AC2"/>
    <mergeCell ref="A3:G3"/>
    <mergeCell ref="T3:U3"/>
    <mergeCell ref="V3:W3"/>
    <mergeCell ref="X3:AC3"/>
    <mergeCell ref="A2:G2"/>
    <mergeCell ref="T2:U2"/>
    <mergeCell ref="V2:W2"/>
    <mergeCell ref="Z7:AB7"/>
    <mergeCell ref="Z16:Z17"/>
    <mergeCell ref="AA16:AC17"/>
    <mergeCell ref="Z27:Z28"/>
    <mergeCell ref="AA27:AC28"/>
    <mergeCell ref="Z10:AC11"/>
    <mergeCell ref="Z21:AC22"/>
    <mergeCell ref="H12:M12"/>
    <mergeCell ref="O12:S12"/>
    <mergeCell ref="U12:X12"/>
    <mergeCell ref="H15:M15"/>
    <mergeCell ref="O15:S15"/>
    <mergeCell ref="U15:X15"/>
    <mergeCell ref="X13:X14"/>
    <mergeCell ref="L13:M14"/>
    <mergeCell ref="U18:X18"/>
    <mergeCell ref="O18:S18"/>
    <mergeCell ref="H18:M18"/>
    <mergeCell ref="H23:M23"/>
    <mergeCell ref="O23:S23"/>
    <mergeCell ref="U23:X23"/>
    <mergeCell ref="P19:U19"/>
    <mergeCell ref="V19:Y19"/>
    <mergeCell ref="U21:W22"/>
    <mergeCell ref="X21:X22"/>
    <mergeCell ref="U26:X26"/>
    <mergeCell ref="O26:S26"/>
    <mergeCell ref="H26:M26"/>
    <mergeCell ref="H29:M29"/>
    <mergeCell ref="O29:S29"/>
    <mergeCell ref="U29:X29"/>
    <mergeCell ref="H27:K28"/>
    <mergeCell ref="L27:M28"/>
  </mergeCells>
  <printOptions/>
  <pageMargins left="0.42" right="0.37" top="0.4330708661417323" bottom="0.3937007874015748" header="0.5118110236220472" footer="0.5118110236220472"/>
  <pageSetup orientation="portrait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2"/>
  <sheetViews>
    <sheetView workbookViewId="0" topLeftCell="A13">
      <selection activeCell="AB26" sqref="AB26"/>
    </sheetView>
  </sheetViews>
  <sheetFormatPr defaultColWidth="9.00390625" defaultRowHeight="13.5"/>
  <cols>
    <col min="1" max="1" width="1.12109375" style="0" customWidth="1"/>
    <col min="2" max="2" width="1.25" style="0" customWidth="1"/>
    <col min="3" max="3" width="2.375" style="0" customWidth="1"/>
    <col min="4" max="4" width="1.00390625" style="0" customWidth="1"/>
    <col min="5" max="5" width="1.12109375" style="0" customWidth="1"/>
    <col min="6" max="6" width="2.75390625" style="0" customWidth="1"/>
    <col min="7" max="7" width="1.25" style="0" customWidth="1"/>
    <col min="8" max="8" width="4.625" style="0" customWidth="1"/>
    <col min="9" max="9" width="2.625" style="0" customWidth="1"/>
    <col min="10" max="10" width="0.74609375" style="0" customWidth="1"/>
    <col min="11" max="11" width="3.25390625" style="0" customWidth="1"/>
    <col min="12" max="12" width="1.75390625" style="0" customWidth="1"/>
    <col min="13" max="13" width="1.875" style="0" customWidth="1"/>
    <col min="14" max="14" width="2.375" style="0" customWidth="1"/>
    <col min="15" max="16" width="2.875" style="0" customWidth="1"/>
    <col min="17" max="18" width="2.625" style="0" customWidth="1"/>
    <col min="19" max="19" width="3.75390625" style="0" customWidth="1"/>
    <col min="20" max="20" width="2.75390625" style="0" customWidth="1"/>
    <col min="21" max="21" width="2.50390625" style="0" customWidth="1"/>
    <col min="22" max="22" width="5.25390625" style="0" customWidth="1"/>
    <col min="23" max="23" width="3.25390625" style="0" customWidth="1"/>
    <col min="24" max="24" width="3.875" style="0" customWidth="1"/>
    <col min="25" max="25" width="2.25390625" style="0" customWidth="1"/>
    <col min="26" max="26" width="5.25390625" style="0" customWidth="1"/>
    <col min="27" max="27" width="3.625" style="0" customWidth="1"/>
    <col min="28" max="29" width="4.00390625" style="0" customWidth="1"/>
  </cols>
  <sheetData>
    <row r="1" spans="1:22" ht="48.75" customHeight="1">
      <c r="A1" s="1"/>
      <c r="B1" s="205"/>
      <c r="C1" s="205"/>
      <c r="D1" s="205"/>
      <c r="E1" s="205"/>
      <c r="F1" s="205"/>
      <c r="G1" s="205"/>
      <c r="H1" s="205"/>
      <c r="I1" s="205"/>
      <c r="N1" s="206" t="s">
        <v>30</v>
      </c>
      <c r="O1" s="206"/>
      <c r="P1" s="206"/>
      <c r="Q1" s="206"/>
      <c r="R1" s="206"/>
      <c r="S1" s="206"/>
      <c r="T1" s="206"/>
      <c r="U1" s="206"/>
      <c r="V1" s="206"/>
    </row>
    <row r="2" spans="1:29" ht="36.75" customHeight="1">
      <c r="A2" s="235" t="s">
        <v>0</v>
      </c>
      <c r="B2" s="236"/>
      <c r="C2" s="236"/>
      <c r="D2" s="236"/>
      <c r="E2" s="236"/>
      <c r="F2" s="236"/>
      <c r="G2" s="237"/>
      <c r="H2" s="207" t="str">
        <f>'一般教室用1'!H2</f>
        <v>神奈川県</v>
      </c>
      <c r="I2" s="208"/>
      <c r="J2" s="208"/>
      <c r="K2" s="24" t="s">
        <v>1</v>
      </c>
      <c r="L2" s="199">
        <f>'一般教室用1'!L2</f>
        <v>0</v>
      </c>
      <c r="M2" s="199"/>
      <c r="N2" s="199"/>
      <c r="O2" s="199"/>
      <c r="P2" s="199"/>
      <c r="Q2" s="199"/>
      <c r="R2" s="199"/>
      <c r="S2" s="199"/>
      <c r="T2" s="192" t="s">
        <v>2</v>
      </c>
      <c r="U2" s="193"/>
      <c r="V2" s="194" t="s">
        <v>39</v>
      </c>
      <c r="W2" s="195"/>
      <c r="X2" s="182">
        <f>'一般教室用1'!X2</f>
        <v>0</v>
      </c>
      <c r="Y2" s="182"/>
      <c r="Z2" s="182"/>
      <c r="AA2" s="182"/>
      <c r="AB2" s="182"/>
      <c r="AC2" s="183"/>
    </row>
    <row r="3" spans="1:29" ht="35.25" customHeight="1">
      <c r="A3" s="235" t="s">
        <v>4</v>
      </c>
      <c r="B3" s="236"/>
      <c r="C3" s="236"/>
      <c r="D3" s="236"/>
      <c r="E3" s="236"/>
      <c r="F3" s="236"/>
      <c r="G3" s="237"/>
      <c r="H3" s="23" t="s">
        <v>5</v>
      </c>
      <c r="I3" s="209">
        <f>'一般教室用1'!I3</f>
        <v>22</v>
      </c>
      <c r="J3" s="209"/>
      <c r="K3" s="23" t="s">
        <v>6</v>
      </c>
      <c r="L3" s="190">
        <f>'一般教室用1'!L3</f>
        <v>0</v>
      </c>
      <c r="M3" s="190"/>
      <c r="N3" s="23" t="s">
        <v>7</v>
      </c>
      <c r="O3" s="25">
        <f>'一般教室用1'!O3</f>
        <v>0</v>
      </c>
      <c r="P3" s="23" t="s">
        <v>8</v>
      </c>
      <c r="Q3" s="23">
        <f>'データ入力'!B40</f>
        <v>0</v>
      </c>
      <c r="R3" s="23" t="s">
        <v>9</v>
      </c>
      <c r="S3" s="23">
        <f>'データ入力'!C40</f>
        <v>0</v>
      </c>
      <c r="T3" s="185" t="s">
        <v>10</v>
      </c>
      <c r="U3" s="187"/>
      <c r="V3" s="188" t="s">
        <v>11</v>
      </c>
      <c r="W3" s="189"/>
      <c r="X3" s="190">
        <f>'一般教室用1'!X3</f>
        <v>0</v>
      </c>
      <c r="Y3" s="190"/>
      <c r="Z3" s="190"/>
      <c r="AA3" s="190"/>
      <c r="AB3" s="190"/>
      <c r="AC3" s="191"/>
    </row>
    <row r="4" spans="1:29" ht="33" customHeight="1">
      <c r="A4" s="235" t="s">
        <v>12</v>
      </c>
      <c r="B4" s="236"/>
      <c r="C4" s="236"/>
      <c r="D4" s="236"/>
      <c r="E4" s="236"/>
      <c r="F4" s="236"/>
      <c r="G4" s="237"/>
      <c r="H4" s="238">
        <f>'データ入力'!B36</f>
        <v>0</v>
      </c>
      <c r="I4" s="133"/>
      <c r="J4" s="133"/>
      <c r="K4" s="133"/>
      <c r="L4" s="233" t="s">
        <v>13</v>
      </c>
      <c r="M4" s="233"/>
      <c r="N4" s="233"/>
      <c r="O4" s="233">
        <f>'データ入力'!B37</f>
        <v>0</v>
      </c>
      <c r="P4" s="233"/>
      <c r="Q4" s="233" t="s">
        <v>14</v>
      </c>
      <c r="R4" s="233"/>
      <c r="S4" s="133">
        <f>IF('データ入力'!B38=1,"普通",'データ入力'!B38)</f>
        <v>0</v>
      </c>
      <c r="T4" s="133"/>
      <c r="U4" s="133"/>
      <c r="V4" s="78" t="s">
        <v>40</v>
      </c>
      <c r="W4" s="79" t="s">
        <v>124</v>
      </c>
      <c r="X4" s="133">
        <f>'データ入力'!B39</f>
        <v>0</v>
      </c>
      <c r="Y4" s="133"/>
      <c r="Z4" s="133"/>
      <c r="AA4" s="133"/>
      <c r="AB4" s="79" t="s">
        <v>125</v>
      </c>
      <c r="AC4" s="80"/>
    </row>
    <row r="5" spans="1:29" ht="30.75" customHeight="1">
      <c r="A5" s="184" t="s">
        <v>16</v>
      </c>
      <c r="B5" s="185"/>
      <c r="C5" s="185"/>
      <c r="D5" s="185"/>
      <c r="E5" s="185"/>
      <c r="F5" s="185"/>
      <c r="G5" s="186"/>
      <c r="H5" s="133" t="s">
        <v>102</v>
      </c>
      <c r="I5" s="133"/>
      <c r="J5" s="133" t="str">
        <f>IF('データ入力'!B41="","晴れ ・ 曇り ・ 雨",(IF('データ入力'!B41=1,"晴れ",(IF('データ入力'!B41=2,"曇り",(IF('データ入力'!B41=3,"雨",(IF('データ入力'!B41=4,"雪","")))))))))</f>
        <v>晴れ ・ 曇り ・ 雨</v>
      </c>
      <c r="K5" s="133"/>
      <c r="L5" s="133"/>
      <c r="M5" s="133"/>
      <c r="N5" s="133"/>
      <c r="O5" s="133"/>
      <c r="P5" s="133"/>
      <c r="Q5" s="81" t="s">
        <v>94</v>
      </c>
      <c r="R5" s="133" t="s">
        <v>92</v>
      </c>
      <c r="S5" s="133"/>
      <c r="T5" s="133"/>
      <c r="U5" s="133"/>
      <c r="V5" s="200" t="str">
        <f>IF('データ入力'!B42=1,"無し",(IF('データ入力'!B42&gt;"",'データ入力'!B42,"樹木　・　建物   ・　無し")))</f>
        <v>樹木　・　建物   ・　無し</v>
      </c>
      <c r="W5" s="200"/>
      <c r="X5" s="200"/>
      <c r="Y5" s="200"/>
      <c r="Z5" s="200"/>
      <c r="AA5" s="200"/>
      <c r="AB5" s="200"/>
      <c r="AC5" s="82" t="s">
        <v>94</v>
      </c>
    </row>
    <row r="6" spans="1:30" ht="32.25" customHeight="1">
      <c r="A6" s="184" t="s">
        <v>17</v>
      </c>
      <c r="B6" s="185"/>
      <c r="C6" s="185"/>
      <c r="D6" s="185"/>
      <c r="E6" s="185"/>
      <c r="F6" s="185"/>
      <c r="G6" s="186"/>
      <c r="H6" s="133" t="s">
        <v>126</v>
      </c>
      <c r="I6" s="133"/>
      <c r="J6" s="133"/>
      <c r="K6" s="133"/>
      <c r="L6" s="200" t="str">
        <f>IF('データ入力'!E43="","白　・ベージュ　・",'データ入力'!E43)</f>
        <v>白　・ベージュ　・</v>
      </c>
      <c r="M6" s="200"/>
      <c r="N6" s="200"/>
      <c r="O6" s="200"/>
      <c r="P6" s="200"/>
      <c r="Q6" s="200"/>
      <c r="R6" s="200"/>
      <c r="S6" s="200"/>
      <c r="T6" s="200"/>
      <c r="U6" s="83" t="s">
        <v>94</v>
      </c>
      <c r="V6" s="83" t="str">
        <f>IF('データ入力'!B18="","無し",(IF('データ入力'!B18=0,"設置無し","")))</f>
        <v>無し</v>
      </c>
      <c r="W6" s="222" t="s">
        <v>127</v>
      </c>
      <c r="X6" s="222"/>
      <c r="Y6" s="222"/>
      <c r="Z6" s="133" t="str">
        <f>IF('データ入力'!B44="","（有り・無し）",(IF('データ入力'!B44=1,"(設置有り)","(設置無し）")))</f>
        <v>（有り・無し）</v>
      </c>
      <c r="AA6" s="133"/>
      <c r="AB6" s="133"/>
      <c r="AC6" s="84"/>
      <c r="AD6" s="1"/>
    </row>
    <row r="7" spans="1:30" ht="32.25" customHeight="1">
      <c r="A7" s="184" t="s">
        <v>36</v>
      </c>
      <c r="B7" s="185"/>
      <c r="C7" s="185"/>
      <c r="D7" s="185"/>
      <c r="E7" s="185"/>
      <c r="F7" s="185"/>
      <c r="G7" s="186"/>
      <c r="H7" s="133" t="s">
        <v>95</v>
      </c>
      <c r="I7" s="133"/>
      <c r="J7" s="133"/>
      <c r="K7" s="133"/>
      <c r="L7" s="133"/>
      <c r="M7" s="133"/>
      <c r="N7" s="133" t="str">
        <f>IF('データ入力'!B45="0","設置無し",(IF('データ入力'!B46="","有り ・ 無し",(IF('データ入力'!B46=1,"有り","無し")))))</f>
        <v>有り ・ 無し</v>
      </c>
      <c r="O7" s="133"/>
      <c r="P7" s="133"/>
      <c r="Q7" s="133"/>
      <c r="R7" s="79" t="s">
        <v>128</v>
      </c>
      <c r="S7" s="133" t="str">
        <f>IF('データ入力'!B45="","・設置無し",(IF('データ入力'!B45=1,"","")))</f>
        <v>・設置無し</v>
      </c>
      <c r="T7" s="133"/>
      <c r="U7" s="133"/>
      <c r="V7" s="133" t="s">
        <v>129</v>
      </c>
      <c r="W7" s="133"/>
      <c r="X7" s="133"/>
      <c r="Y7" s="81" t="s">
        <v>130</v>
      </c>
      <c r="Z7" s="133" t="str">
        <f>IF('データ入力'!B47="","有り ・ 無し",(IF('データ入力'!B47=1,"有り","無し")))</f>
        <v>有り ・ 無し</v>
      </c>
      <c r="AA7" s="133"/>
      <c r="AB7" s="133"/>
      <c r="AC7" s="82" t="s">
        <v>135</v>
      </c>
      <c r="AD7" s="1"/>
    </row>
    <row r="8" spans="1:30" ht="28.5" customHeight="1">
      <c r="A8" s="1"/>
      <c r="B8" s="1"/>
      <c r="C8" s="1"/>
      <c r="D8" s="1"/>
      <c r="E8" s="1"/>
      <c r="F8" s="1"/>
      <c r="G8" s="1"/>
      <c r="H8" s="26"/>
      <c r="I8" s="26"/>
      <c r="J8" s="26"/>
      <c r="K8" s="26"/>
      <c r="L8" s="26"/>
      <c r="M8" s="26"/>
      <c r="N8" s="26"/>
      <c r="O8" s="26"/>
      <c r="P8" s="204" t="s">
        <v>37</v>
      </c>
      <c r="Q8" s="204"/>
      <c r="R8" s="204"/>
      <c r="S8" s="204"/>
      <c r="T8" s="204"/>
      <c r="U8" s="204"/>
      <c r="V8" s="132"/>
      <c r="W8" s="132"/>
      <c r="X8" s="132"/>
      <c r="Y8" s="132"/>
      <c r="Z8" s="26"/>
      <c r="AA8" s="26"/>
      <c r="AB8" s="26"/>
      <c r="AC8" s="26"/>
      <c r="AD8" s="1"/>
    </row>
    <row r="9" spans="1:30" ht="11.25" customHeight="1">
      <c r="A9" s="5"/>
      <c r="B9" s="1"/>
      <c r="C9" s="1"/>
      <c r="D9" s="1"/>
      <c r="E9" s="1"/>
      <c r="F9" s="1"/>
      <c r="G9" s="1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1"/>
    </row>
    <row r="10" spans="1:30" ht="18" customHeight="1">
      <c r="A10" s="234"/>
      <c r="B10" s="234"/>
      <c r="C10" s="234"/>
      <c r="D10" s="234"/>
      <c r="E10" s="234"/>
      <c r="F10" s="234"/>
      <c r="G10" s="1"/>
      <c r="H10" s="152">
        <f>INT('データ入力'!B51/10)*10</f>
        <v>0</v>
      </c>
      <c r="I10" s="153"/>
      <c r="J10" s="153"/>
      <c r="K10" s="153"/>
      <c r="L10" s="147" t="s">
        <v>33</v>
      </c>
      <c r="M10" s="141"/>
      <c r="N10" s="28"/>
      <c r="O10" s="152">
        <f>INT('データ入力'!C51/10)*10</f>
        <v>0</v>
      </c>
      <c r="P10" s="153"/>
      <c r="Q10" s="153"/>
      <c r="R10" s="153"/>
      <c r="S10" s="141" t="s">
        <v>33</v>
      </c>
      <c r="T10" s="28"/>
      <c r="U10" s="152">
        <f>INT('データ入力'!D51/10)*10</f>
        <v>0</v>
      </c>
      <c r="V10" s="153"/>
      <c r="W10" s="153"/>
      <c r="X10" s="141" t="s">
        <v>33</v>
      </c>
      <c r="Y10" s="28"/>
      <c r="Z10" s="140" t="s">
        <v>38</v>
      </c>
      <c r="AA10" s="128"/>
      <c r="AB10" s="128"/>
      <c r="AC10" s="129"/>
      <c r="AD10" s="1"/>
    </row>
    <row r="11" spans="1:30" ht="18" customHeight="1">
      <c r="A11" s="234"/>
      <c r="B11" s="234"/>
      <c r="C11" s="234"/>
      <c r="D11" s="234"/>
      <c r="E11" s="234"/>
      <c r="F11" s="234"/>
      <c r="G11" s="1"/>
      <c r="H11" s="145"/>
      <c r="I11" s="146"/>
      <c r="J11" s="146"/>
      <c r="K11" s="146"/>
      <c r="L11" s="142"/>
      <c r="M11" s="143"/>
      <c r="N11" s="28"/>
      <c r="O11" s="145"/>
      <c r="P11" s="146"/>
      <c r="Q11" s="146"/>
      <c r="R11" s="146"/>
      <c r="S11" s="143"/>
      <c r="T11" s="28"/>
      <c r="U11" s="145"/>
      <c r="V11" s="146"/>
      <c r="W11" s="146"/>
      <c r="X11" s="143"/>
      <c r="Y11" s="28"/>
      <c r="Z11" s="130"/>
      <c r="AA11" s="131"/>
      <c r="AB11" s="131"/>
      <c r="AC11" s="126"/>
      <c r="AD11" s="1"/>
    </row>
    <row r="12" spans="1:30" ht="18" customHeight="1">
      <c r="A12" s="234"/>
      <c r="B12" s="234"/>
      <c r="C12" s="234"/>
      <c r="D12" s="234"/>
      <c r="E12" s="234"/>
      <c r="F12" s="234"/>
      <c r="G12" s="1"/>
      <c r="H12" s="150"/>
      <c r="I12" s="150"/>
      <c r="J12" s="150"/>
      <c r="K12" s="150"/>
      <c r="L12" s="150"/>
      <c r="M12" s="150"/>
      <c r="N12" s="26"/>
      <c r="O12" s="150"/>
      <c r="P12" s="150"/>
      <c r="Q12" s="150"/>
      <c r="R12" s="150"/>
      <c r="S12" s="150"/>
      <c r="T12" s="26"/>
      <c r="U12" s="150"/>
      <c r="V12" s="150"/>
      <c r="W12" s="150"/>
      <c r="X12" s="150"/>
      <c r="Y12" s="26"/>
      <c r="Z12" s="89"/>
      <c r="AA12" s="27"/>
      <c r="AB12" s="27"/>
      <c r="AC12" s="90"/>
      <c r="AD12" s="1"/>
    </row>
    <row r="13" spans="1:30" ht="18" customHeight="1">
      <c r="A13" s="234"/>
      <c r="B13" s="234"/>
      <c r="C13" s="234"/>
      <c r="D13" s="234"/>
      <c r="E13" s="234"/>
      <c r="F13" s="234"/>
      <c r="G13" s="1"/>
      <c r="H13" s="152">
        <f>INT('データ入力'!B52/10)*10</f>
        <v>0</v>
      </c>
      <c r="I13" s="153"/>
      <c r="J13" s="153"/>
      <c r="K13" s="153"/>
      <c r="L13" s="147" t="s">
        <v>33</v>
      </c>
      <c r="M13" s="141"/>
      <c r="N13" s="28"/>
      <c r="O13" s="152">
        <f>INT('データ入力'!C52/10)*10</f>
        <v>0</v>
      </c>
      <c r="P13" s="153"/>
      <c r="Q13" s="153"/>
      <c r="R13" s="153"/>
      <c r="S13" s="141" t="s">
        <v>33</v>
      </c>
      <c r="T13" s="28"/>
      <c r="U13" s="152">
        <f>INT('データ入力'!D52/10)*10</f>
        <v>0</v>
      </c>
      <c r="V13" s="153"/>
      <c r="W13" s="153"/>
      <c r="X13" s="141" t="s">
        <v>33</v>
      </c>
      <c r="Y13" s="28"/>
      <c r="Z13" s="40">
        <f>'データ入力'!B49</f>
        <v>0</v>
      </c>
      <c r="AA13" s="29" t="s">
        <v>34</v>
      </c>
      <c r="AB13" s="41">
        <f>'データ入力'!C49</f>
        <v>0</v>
      </c>
      <c r="AC13" s="30" t="s">
        <v>24</v>
      </c>
      <c r="AD13" s="1"/>
    </row>
    <row r="14" spans="1:30" ht="18" customHeight="1">
      <c r="A14" s="234"/>
      <c r="B14" s="234"/>
      <c r="C14" s="234"/>
      <c r="D14" s="234"/>
      <c r="E14" s="234"/>
      <c r="F14" s="234"/>
      <c r="G14" s="1"/>
      <c r="H14" s="145"/>
      <c r="I14" s="146"/>
      <c r="J14" s="146"/>
      <c r="K14" s="146"/>
      <c r="L14" s="142"/>
      <c r="M14" s="143"/>
      <c r="N14" s="28"/>
      <c r="O14" s="145"/>
      <c r="P14" s="146"/>
      <c r="Q14" s="146"/>
      <c r="R14" s="146"/>
      <c r="S14" s="143"/>
      <c r="T14" s="28"/>
      <c r="U14" s="145"/>
      <c r="V14" s="146"/>
      <c r="W14" s="146"/>
      <c r="X14" s="143"/>
      <c r="Y14" s="28"/>
      <c r="Z14" s="31" t="s">
        <v>25</v>
      </c>
      <c r="AA14" s="29"/>
      <c r="AB14" s="105"/>
      <c r="AC14" s="30" t="s">
        <v>24</v>
      </c>
      <c r="AD14" s="1"/>
    </row>
    <row r="15" spans="1:30" ht="18" customHeight="1">
      <c r="A15" s="234"/>
      <c r="B15" s="234"/>
      <c r="C15" s="234"/>
      <c r="D15" s="234"/>
      <c r="E15" s="234"/>
      <c r="F15" s="234"/>
      <c r="G15" s="1"/>
      <c r="H15" s="150"/>
      <c r="I15" s="150"/>
      <c r="J15" s="150"/>
      <c r="K15" s="150"/>
      <c r="L15" s="150"/>
      <c r="M15" s="150"/>
      <c r="N15" s="26"/>
      <c r="O15" s="150"/>
      <c r="P15" s="150"/>
      <c r="Q15" s="150"/>
      <c r="R15" s="150"/>
      <c r="S15" s="150"/>
      <c r="T15" s="26"/>
      <c r="U15" s="150"/>
      <c r="V15" s="150"/>
      <c r="W15" s="150"/>
      <c r="X15" s="150"/>
      <c r="Y15" s="26"/>
      <c r="Z15" s="31" t="str">
        <f>'一般教室用1'!Z15</f>
        <v>点滅</v>
      </c>
      <c r="AA15" s="27"/>
      <c r="AB15" s="106"/>
      <c r="AC15" s="32" t="s">
        <v>24</v>
      </c>
      <c r="AD15" s="1"/>
    </row>
    <row r="16" spans="1:30" ht="18" customHeight="1">
      <c r="A16" s="234"/>
      <c r="B16" s="234"/>
      <c r="C16" s="234"/>
      <c r="D16" s="234"/>
      <c r="E16" s="234"/>
      <c r="F16" s="234"/>
      <c r="G16" s="1"/>
      <c r="H16" s="152">
        <f>INT('データ入力'!B53/10)*10</f>
        <v>0</v>
      </c>
      <c r="I16" s="153"/>
      <c r="J16" s="153"/>
      <c r="K16" s="153"/>
      <c r="L16" s="147" t="s">
        <v>35</v>
      </c>
      <c r="M16" s="141"/>
      <c r="N16" s="28"/>
      <c r="O16" s="152">
        <f>INT('データ入力'!C53/10)*10</f>
        <v>0</v>
      </c>
      <c r="P16" s="153"/>
      <c r="Q16" s="153"/>
      <c r="R16" s="153"/>
      <c r="S16" s="141" t="s">
        <v>35</v>
      </c>
      <c r="T16" s="28"/>
      <c r="U16" s="152">
        <f>INT('データ入力'!D53/10)*10</f>
        <v>0</v>
      </c>
      <c r="V16" s="153"/>
      <c r="W16" s="153"/>
      <c r="X16" s="141" t="s">
        <v>35</v>
      </c>
      <c r="Y16" s="28"/>
      <c r="Z16" s="134" t="s">
        <v>26</v>
      </c>
      <c r="AA16" s="136" t="str">
        <f>IF('データ入力'!F49="","無し・有り",(IF('データ入力'!F49=0,"無し","有り")))</f>
        <v>無し・有り</v>
      </c>
      <c r="AB16" s="136"/>
      <c r="AC16" s="137"/>
      <c r="AD16" s="1"/>
    </row>
    <row r="17" spans="1:30" ht="18" customHeight="1">
      <c r="A17" s="234"/>
      <c r="B17" s="234"/>
      <c r="C17" s="234"/>
      <c r="D17" s="234"/>
      <c r="E17" s="234"/>
      <c r="F17" s="234"/>
      <c r="G17" s="1"/>
      <c r="H17" s="145"/>
      <c r="I17" s="146"/>
      <c r="J17" s="146"/>
      <c r="K17" s="146"/>
      <c r="L17" s="142"/>
      <c r="M17" s="143"/>
      <c r="N17" s="28"/>
      <c r="O17" s="145"/>
      <c r="P17" s="146"/>
      <c r="Q17" s="146"/>
      <c r="R17" s="146"/>
      <c r="S17" s="143"/>
      <c r="T17" s="28"/>
      <c r="U17" s="145"/>
      <c r="V17" s="146"/>
      <c r="W17" s="146"/>
      <c r="X17" s="143"/>
      <c r="Y17" s="28"/>
      <c r="Z17" s="135"/>
      <c r="AA17" s="138"/>
      <c r="AB17" s="138"/>
      <c r="AC17" s="139"/>
      <c r="AD17" s="1"/>
    </row>
    <row r="18" spans="1:30" ht="18.75">
      <c r="A18" s="5"/>
      <c r="B18" s="1"/>
      <c r="C18" s="1"/>
      <c r="D18" s="1"/>
      <c r="E18" s="1"/>
      <c r="F18" s="1"/>
      <c r="G18" s="1"/>
      <c r="H18" s="151"/>
      <c r="I18" s="151"/>
      <c r="J18" s="151"/>
      <c r="K18" s="151"/>
      <c r="L18" s="151"/>
      <c r="M18" s="151"/>
      <c r="N18" s="109"/>
      <c r="O18" s="151"/>
      <c r="P18" s="151"/>
      <c r="Q18" s="151"/>
      <c r="R18" s="151"/>
      <c r="S18" s="151"/>
      <c r="T18" s="109"/>
      <c r="U18" s="151"/>
      <c r="V18" s="151"/>
      <c r="W18" s="151"/>
      <c r="X18" s="151"/>
      <c r="Y18" s="26"/>
      <c r="Z18" s="26"/>
      <c r="AA18" s="26"/>
      <c r="AB18" s="26"/>
      <c r="AC18" s="26"/>
      <c r="AD18" s="1"/>
    </row>
    <row r="19" spans="1:30" ht="24.75" customHeight="1">
      <c r="A19" s="1"/>
      <c r="B19" s="1"/>
      <c r="C19" s="1"/>
      <c r="D19" s="1"/>
      <c r="E19" s="1"/>
      <c r="F19" s="1"/>
      <c r="G19" s="1"/>
      <c r="H19" s="34"/>
      <c r="I19" s="34"/>
      <c r="J19" s="34"/>
      <c r="K19" s="34"/>
      <c r="L19" s="26"/>
      <c r="M19" s="26"/>
      <c r="N19" s="26"/>
      <c r="O19" s="26"/>
      <c r="P19" s="144" t="s">
        <v>20</v>
      </c>
      <c r="Q19" s="144"/>
      <c r="R19" s="144"/>
      <c r="S19" s="144"/>
      <c r="T19" s="144"/>
      <c r="U19" s="144"/>
      <c r="V19" s="132"/>
      <c r="W19" s="132"/>
      <c r="X19" s="132"/>
      <c r="Y19" s="132"/>
      <c r="Z19" s="26"/>
      <c r="AA19" s="26"/>
      <c r="AB19" s="26"/>
      <c r="AC19" s="26"/>
      <c r="AD19" s="1"/>
    </row>
    <row r="20" spans="1:30" ht="7.5" customHeight="1">
      <c r="A20" s="1"/>
      <c r="B20" s="1"/>
      <c r="C20" s="1"/>
      <c r="D20" s="1"/>
      <c r="E20" s="1"/>
      <c r="F20" s="1"/>
      <c r="G20" s="1"/>
      <c r="H20" s="34"/>
      <c r="I20" s="34"/>
      <c r="J20" s="34"/>
      <c r="K20" s="3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1"/>
    </row>
    <row r="21" spans="1:30" ht="18" customHeight="1">
      <c r="A21" s="229"/>
      <c r="B21" s="225"/>
      <c r="C21" s="232" t="s">
        <v>21</v>
      </c>
      <c r="D21" s="229"/>
      <c r="E21" s="225"/>
      <c r="F21" s="228" t="s">
        <v>22</v>
      </c>
      <c r="G21" s="1"/>
      <c r="H21" s="152">
        <f>INT('データ入力'!B57/10)*10</f>
        <v>0</v>
      </c>
      <c r="I21" s="153"/>
      <c r="J21" s="153"/>
      <c r="K21" s="153"/>
      <c r="L21" s="147" t="s">
        <v>32</v>
      </c>
      <c r="M21" s="141"/>
      <c r="N21" s="28"/>
      <c r="O21" s="152">
        <f>INT('データ入力'!C57/10)*10</f>
        <v>0</v>
      </c>
      <c r="P21" s="153"/>
      <c r="Q21" s="153"/>
      <c r="R21" s="153"/>
      <c r="S21" s="141" t="s">
        <v>32</v>
      </c>
      <c r="T21" s="28"/>
      <c r="U21" s="152">
        <f>INT('データ入力'!D57/10)*10</f>
        <v>0</v>
      </c>
      <c r="V21" s="153"/>
      <c r="W21" s="153"/>
      <c r="X21" s="141" t="s">
        <v>32</v>
      </c>
      <c r="Y21" s="28"/>
      <c r="Z21" s="140" t="s">
        <v>19</v>
      </c>
      <c r="AA21" s="128"/>
      <c r="AB21" s="128"/>
      <c r="AC21" s="129"/>
      <c r="AD21" s="1"/>
    </row>
    <row r="22" spans="1:30" ht="18" customHeight="1">
      <c r="A22" s="230"/>
      <c r="B22" s="226"/>
      <c r="C22" s="232"/>
      <c r="D22" s="230"/>
      <c r="E22" s="226"/>
      <c r="F22" s="228"/>
      <c r="G22" s="1"/>
      <c r="H22" s="145"/>
      <c r="I22" s="146"/>
      <c r="J22" s="146"/>
      <c r="K22" s="146"/>
      <c r="L22" s="142"/>
      <c r="M22" s="143"/>
      <c r="N22" s="28"/>
      <c r="O22" s="145"/>
      <c r="P22" s="146"/>
      <c r="Q22" s="146"/>
      <c r="R22" s="146"/>
      <c r="S22" s="143"/>
      <c r="T22" s="28"/>
      <c r="U22" s="145"/>
      <c r="V22" s="146"/>
      <c r="W22" s="146"/>
      <c r="X22" s="143"/>
      <c r="Y22" s="28"/>
      <c r="Z22" s="130"/>
      <c r="AA22" s="131"/>
      <c r="AB22" s="131"/>
      <c r="AC22" s="126"/>
      <c r="AD22" s="1"/>
    </row>
    <row r="23" spans="1:30" ht="18" customHeight="1">
      <c r="A23" s="230"/>
      <c r="B23" s="226"/>
      <c r="C23" s="232"/>
      <c r="D23" s="230"/>
      <c r="E23" s="226"/>
      <c r="F23" s="228"/>
      <c r="G23" s="1"/>
      <c r="H23" s="150"/>
      <c r="I23" s="150"/>
      <c r="J23" s="150"/>
      <c r="K23" s="150"/>
      <c r="L23" s="150"/>
      <c r="M23" s="150"/>
      <c r="N23" s="26"/>
      <c r="O23" s="150"/>
      <c r="P23" s="150"/>
      <c r="Q23" s="150"/>
      <c r="R23" s="150"/>
      <c r="S23" s="150"/>
      <c r="T23" s="26"/>
      <c r="U23" s="150"/>
      <c r="V23" s="150"/>
      <c r="W23" s="150"/>
      <c r="X23" s="150"/>
      <c r="Y23" s="26"/>
      <c r="Z23" s="89"/>
      <c r="AA23" s="27"/>
      <c r="AB23" s="27"/>
      <c r="AC23" s="90"/>
      <c r="AD23" s="1"/>
    </row>
    <row r="24" spans="1:30" ht="18" customHeight="1">
      <c r="A24" s="231"/>
      <c r="B24" s="227"/>
      <c r="C24" s="232"/>
      <c r="D24" s="231"/>
      <c r="E24" s="227"/>
      <c r="F24" s="228"/>
      <c r="G24" s="1"/>
      <c r="H24" s="152">
        <f>INT('データ入力'!B58/10)*10</f>
        <v>0</v>
      </c>
      <c r="I24" s="153"/>
      <c r="J24" s="153"/>
      <c r="K24" s="153"/>
      <c r="L24" s="147" t="s">
        <v>33</v>
      </c>
      <c r="M24" s="141"/>
      <c r="N24" s="28"/>
      <c r="O24" s="152">
        <f>INT('データ入力'!C58/10)*10</f>
        <v>0</v>
      </c>
      <c r="P24" s="153"/>
      <c r="Q24" s="153"/>
      <c r="R24" s="153"/>
      <c r="S24" s="141" t="s">
        <v>33</v>
      </c>
      <c r="T24" s="28"/>
      <c r="U24" s="152">
        <f>INT('データ入力'!D58/10)*10</f>
        <v>0</v>
      </c>
      <c r="V24" s="153"/>
      <c r="W24" s="153"/>
      <c r="X24" s="141" t="s">
        <v>33</v>
      </c>
      <c r="Y24" s="28"/>
      <c r="Z24" s="40">
        <f>'データ入力'!B55</f>
        <v>0</v>
      </c>
      <c r="AA24" s="29" t="s">
        <v>34</v>
      </c>
      <c r="AB24" s="41">
        <f>'データ入力'!C55</f>
        <v>0</v>
      </c>
      <c r="AC24" s="30" t="s">
        <v>24</v>
      </c>
      <c r="AD24" s="1"/>
    </row>
    <row r="25" spans="1:30" ht="18" customHeight="1">
      <c r="A25" s="229"/>
      <c r="B25" s="225"/>
      <c r="C25" s="232"/>
      <c r="D25" s="229"/>
      <c r="E25" s="225"/>
      <c r="F25" s="228"/>
      <c r="G25" s="1"/>
      <c r="H25" s="145"/>
      <c r="I25" s="146"/>
      <c r="J25" s="146"/>
      <c r="K25" s="146"/>
      <c r="L25" s="142"/>
      <c r="M25" s="143"/>
      <c r="N25" s="28"/>
      <c r="O25" s="145"/>
      <c r="P25" s="146"/>
      <c r="Q25" s="146"/>
      <c r="R25" s="146"/>
      <c r="S25" s="143"/>
      <c r="T25" s="28"/>
      <c r="U25" s="145"/>
      <c r="V25" s="146"/>
      <c r="W25" s="146"/>
      <c r="X25" s="143"/>
      <c r="Y25" s="28"/>
      <c r="Z25" s="31" t="s">
        <v>25</v>
      </c>
      <c r="AA25" s="29"/>
      <c r="AB25" s="105"/>
      <c r="AC25" s="30" t="s">
        <v>24</v>
      </c>
      <c r="AD25" s="1"/>
    </row>
    <row r="26" spans="1:30" ht="18" customHeight="1">
      <c r="A26" s="230"/>
      <c r="B26" s="226"/>
      <c r="C26" s="232"/>
      <c r="D26" s="230"/>
      <c r="E26" s="226"/>
      <c r="F26" s="228"/>
      <c r="G26" s="1"/>
      <c r="H26" s="150"/>
      <c r="I26" s="150"/>
      <c r="J26" s="150"/>
      <c r="K26" s="150"/>
      <c r="L26" s="150"/>
      <c r="M26" s="150"/>
      <c r="N26" s="26"/>
      <c r="O26" s="150"/>
      <c r="P26" s="150"/>
      <c r="Q26" s="150"/>
      <c r="R26" s="150"/>
      <c r="S26" s="150"/>
      <c r="T26" s="26"/>
      <c r="U26" s="150"/>
      <c r="V26" s="150"/>
      <c r="W26" s="150"/>
      <c r="X26" s="150"/>
      <c r="Y26" s="26"/>
      <c r="Z26" s="31" t="str">
        <f>Z15</f>
        <v>点滅</v>
      </c>
      <c r="AA26" s="27"/>
      <c r="AB26" s="106"/>
      <c r="AC26" s="32" t="s">
        <v>24</v>
      </c>
      <c r="AD26" s="1"/>
    </row>
    <row r="27" spans="1:30" ht="18" customHeight="1">
      <c r="A27" s="230"/>
      <c r="B27" s="226"/>
      <c r="C27" s="1"/>
      <c r="D27" s="230"/>
      <c r="E27" s="226"/>
      <c r="F27" s="228"/>
      <c r="G27" s="1"/>
      <c r="H27" s="152">
        <f>INT('データ入力'!B59/10)*10</f>
        <v>0</v>
      </c>
      <c r="I27" s="153"/>
      <c r="J27" s="153"/>
      <c r="K27" s="153"/>
      <c r="L27" s="147" t="s">
        <v>35</v>
      </c>
      <c r="M27" s="141"/>
      <c r="N27" s="28"/>
      <c r="O27" s="152">
        <f>INT('データ入力'!C59/10)*10</f>
        <v>0</v>
      </c>
      <c r="P27" s="153"/>
      <c r="Q27" s="153"/>
      <c r="R27" s="153"/>
      <c r="S27" s="141" t="s">
        <v>35</v>
      </c>
      <c r="T27" s="28"/>
      <c r="U27" s="152">
        <f>INT('データ入力'!D59/10)*10</f>
        <v>0</v>
      </c>
      <c r="V27" s="153"/>
      <c r="W27" s="153"/>
      <c r="X27" s="141" t="s">
        <v>35</v>
      </c>
      <c r="Y27" s="28"/>
      <c r="Z27" s="134" t="s">
        <v>26</v>
      </c>
      <c r="AA27" s="136" t="str">
        <f>IF('データ入力'!F55="","無し・有り",(IF('データ入力'!F55=0,"無し","有り")))</f>
        <v>無し・有り</v>
      </c>
      <c r="AB27" s="136"/>
      <c r="AC27" s="137"/>
      <c r="AD27" s="1"/>
    </row>
    <row r="28" spans="1:30" ht="18" customHeight="1">
      <c r="A28" s="231"/>
      <c r="B28" s="227"/>
      <c r="C28" s="1"/>
      <c r="D28" s="231"/>
      <c r="E28" s="227"/>
      <c r="F28" s="228"/>
      <c r="G28" s="1"/>
      <c r="H28" s="145"/>
      <c r="I28" s="146"/>
      <c r="J28" s="146"/>
      <c r="K28" s="146"/>
      <c r="L28" s="142"/>
      <c r="M28" s="143"/>
      <c r="N28" s="28"/>
      <c r="O28" s="145"/>
      <c r="P28" s="146"/>
      <c r="Q28" s="146"/>
      <c r="R28" s="146"/>
      <c r="S28" s="143"/>
      <c r="T28" s="28"/>
      <c r="U28" s="145"/>
      <c r="V28" s="146"/>
      <c r="W28" s="146"/>
      <c r="X28" s="143"/>
      <c r="Y28" s="28"/>
      <c r="Z28" s="135"/>
      <c r="AA28" s="138"/>
      <c r="AB28" s="138"/>
      <c r="AC28" s="139"/>
      <c r="AD28" s="1"/>
    </row>
    <row r="29" spans="1:30" ht="18.75">
      <c r="A29" s="1"/>
      <c r="B29" s="1"/>
      <c r="C29" s="1"/>
      <c r="D29" s="1"/>
      <c r="E29" s="1"/>
      <c r="F29" s="1"/>
      <c r="G29" s="1"/>
      <c r="H29" s="221"/>
      <c r="I29" s="221"/>
      <c r="J29" s="221"/>
      <c r="K29" s="221"/>
      <c r="L29" s="221"/>
      <c r="M29" s="221"/>
      <c r="N29" s="110"/>
      <c r="O29" s="221"/>
      <c r="P29" s="221"/>
      <c r="Q29" s="221"/>
      <c r="R29" s="221"/>
      <c r="S29" s="221"/>
      <c r="T29" s="110"/>
      <c r="U29" s="221"/>
      <c r="V29" s="221"/>
      <c r="W29" s="221"/>
      <c r="X29" s="221"/>
      <c r="Y29" s="1"/>
      <c r="Z29" s="1"/>
      <c r="AA29" s="1"/>
      <c r="AB29" s="1"/>
      <c r="AC29" s="1"/>
      <c r="AD29" s="1"/>
    </row>
    <row r="30" spans="1:30" ht="15" customHeight="1">
      <c r="A30" s="1"/>
      <c r="B30" s="1"/>
      <c r="C30" s="1"/>
      <c r="D30" s="223" t="s">
        <v>27</v>
      </c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223"/>
      <c r="Z30" s="223"/>
      <c r="AA30" s="223"/>
      <c r="AB30" s="223"/>
      <c r="AC30" s="223"/>
      <c r="AD30" s="1"/>
    </row>
    <row r="31" spans="1:30" ht="21" customHeight="1">
      <c r="A31" s="218">
        <f>'データ入力'!B3</f>
        <v>2010</v>
      </c>
      <c r="B31" s="218"/>
      <c r="C31" s="218"/>
      <c r="D31" s="21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224" t="str">
        <f>'データ入力'!D3</f>
        <v>藤沢市学校薬剤師会</v>
      </c>
      <c r="Y31" s="224"/>
      <c r="Z31" s="224"/>
      <c r="AA31" s="224"/>
      <c r="AB31" s="224"/>
      <c r="AC31" s="224"/>
      <c r="AD31" s="1"/>
    </row>
    <row r="32" ht="13.5">
      <c r="A32">
        <f>'データ入力'!B3</f>
        <v>2010</v>
      </c>
    </row>
  </sheetData>
  <mergeCells count="115">
    <mergeCell ref="X2:AC2"/>
    <mergeCell ref="A3:G3"/>
    <mergeCell ref="T3:U3"/>
    <mergeCell ref="V3:W3"/>
    <mergeCell ref="X3:AC3"/>
    <mergeCell ref="A2:G2"/>
    <mergeCell ref="T2:U2"/>
    <mergeCell ref="V2:W2"/>
    <mergeCell ref="O4:P4"/>
    <mergeCell ref="X4:AA4"/>
    <mergeCell ref="J5:P5"/>
    <mergeCell ref="R5:U5"/>
    <mergeCell ref="V5:AB5"/>
    <mergeCell ref="A5:G5"/>
    <mergeCell ref="A4:G4"/>
    <mergeCell ref="H4:K4"/>
    <mergeCell ref="L4:N4"/>
    <mergeCell ref="A6:G6"/>
    <mergeCell ref="Z10:AC11"/>
    <mergeCell ref="H10:K11"/>
    <mergeCell ref="L10:M11"/>
    <mergeCell ref="O10:R11"/>
    <mergeCell ref="S10:S11"/>
    <mergeCell ref="U10:W11"/>
    <mergeCell ref="X10:X11"/>
    <mergeCell ref="P8:U8"/>
    <mergeCell ref="Z7:AB7"/>
    <mergeCell ref="U12:X12"/>
    <mergeCell ref="V8:Y8"/>
    <mergeCell ref="X16:X17"/>
    <mergeCell ref="O13:R14"/>
    <mergeCell ref="S13:S14"/>
    <mergeCell ref="X13:X14"/>
    <mergeCell ref="U13:W14"/>
    <mergeCell ref="S16:S17"/>
    <mergeCell ref="U15:X15"/>
    <mergeCell ref="U16:W17"/>
    <mergeCell ref="H16:K17"/>
    <mergeCell ref="A10:F17"/>
    <mergeCell ref="L16:M17"/>
    <mergeCell ref="O16:R17"/>
    <mergeCell ref="H15:M15"/>
    <mergeCell ref="O15:S15"/>
    <mergeCell ref="H13:K14"/>
    <mergeCell ref="L13:M14"/>
    <mergeCell ref="H12:M12"/>
    <mergeCell ref="O12:S12"/>
    <mergeCell ref="B1:I1"/>
    <mergeCell ref="N1:V1"/>
    <mergeCell ref="A7:G7"/>
    <mergeCell ref="S4:U4"/>
    <mergeCell ref="H2:J2"/>
    <mergeCell ref="L2:S2"/>
    <mergeCell ref="I3:J3"/>
    <mergeCell ref="L3:M3"/>
    <mergeCell ref="H5:I5"/>
    <mergeCell ref="Q4:R4"/>
    <mergeCell ref="A21:A24"/>
    <mergeCell ref="B21:B24"/>
    <mergeCell ref="C21:C26"/>
    <mergeCell ref="D21:D24"/>
    <mergeCell ref="A25:A28"/>
    <mergeCell ref="B25:B28"/>
    <mergeCell ref="D25:D28"/>
    <mergeCell ref="E21:E24"/>
    <mergeCell ref="F21:F28"/>
    <mergeCell ref="H21:K22"/>
    <mergeCell ref="L21:M22"/>
    <mergeCell ref="E25:E28"/>
    <mergeCell ref="H27:K28"/>
    <mergeCell ref="L27:M28"/>
    <mergeCell ref="H24:K25"/>
    <mergeCell ref="L24:M25"/>
    <mergeCell ref="H26:M26"/>
    <mergeCell ref="U24:W25"/>
    <mergeCell ref="X24:X25"/>
    <mergeCell ref="O21:R22"/>
    <mergeCell ref="S21:S22"/>
    <mergeCell ref="U21:W22"/>
    <mergeCell ref="X21:X22"/>
    <mergeCell ref="O24:R25"/>
    <mergeCell ref="S24:S25"/>
    <mergeCell ref="D30:AC30"/>
    <mergeCell ref="X31:AC31"/>
    <mergeCell ref="O27:R28"/>
    <mergeCell ref="S27:S28"/>
    <mergeCell ref="U27:W28"/>
    <mergeCell ref="X27:X28"/>
    <mergeCell ref="A31:D31"/>
    <mergeCell ref="H6:K6"/>
    <mergeCell ref="L6:T6"/>
    <mergeCell ref="W6:Y6"/>
    <mergeCell ref="Z6:AB6"/>
    <mergeCell ref="H7:M7"/>
    <mergeCell ref="N7:Q7"/>
    <mergeCell ref="S7:U7"/>
    <mergeCell ref="V7:X7"/>
    <mergeCell ref="Z16:Z17"/>
    <mergeCell ref="AA16:AC17"/>
    <mergeCell ref="Z27:Z28"/>
    <mergeCell ref="AA27:AC28"/>
    <mergeCell ref="Z21:AC22"/>
    <mergeCell ref="U18:X18"/>
    <mergeCell ref="O18:S18"/>
    <mergeCell ref="H18:M18"/>
    <mergeCell ref="H23:M23"/>
    <mergeCell ref="O23:S23"/>
    <mergeCell ref="U23:X23"/>
    <mergeCell ref="P19:U19"/>
    <mergeCell ref="V19:Y19"/>
    <mergeCell ref="O26:S26"/>
    <mergeCell ref="U26:X26"/>
    <mergeCell ref="H29:M29"/>
    <mergeCell ref="O29:S29"/>
    <mergeCell ref="U29:X29"/>
  </mergeCells>
  <printOptions/>
  <pageMargins left="0.44" right="0.35" top="0.43" bottom="0.3937007874015748" header="0.5118110236220472" footer="0.5118110236220472"/>
  <pageSetup orientation="portrait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32"/>
  <sheetViews>
    <sheetView workbookViewId="0" topLeftCell="A10">
      <selection activeCell="AA27" sqref="AA27:AC28"/>
    </sheetView>
  </sheetViews>
  <sheetFormatPr defaultColWidth="9.00390625" defaultRowHeight="13.5"/>
  <cols>
    <col min="1" max="1" width="1.12109375" style="0" customWidth="1"/>
    <col min="2" max="2" width="1.25" style="0" customWidth="1"/>
    <col min="3" max="3" width="2.375" style="0" customWidth="1"/>
    <col min="4" max="4" width="1.00390625" style="0" customWidth="1"/>
    <col min="5" max="5" width="1.12109375" style="0" customWidth="1"/>
    <col min="6" max="6" width="2.75390625" style="0" customWidth="1"/>
    <col min="7" max="7" width="1.25" style="0" customWidth="1"/>
    <col min="8" max="8" width="4.625" style="0" customWidth="1"/>
    <col min="9" max="9" width="2.625" style="0" customWidth="1"/>
    <col min="10" max="10" width="0.74609375" style="0" customWidth="1"/>
    <col min="11" max="11" width="3.25390625" style="0" customWidth="1"/>
    <col min="12" max="12" width="1.75390625" style="0" customWidth="1"/>
    <col min="13" max="13" width="1.875" style="0" customWidth="1"/>
    <col min="14" max="14" width="2.375" style="0" customWidth="1"/>
    <col min="15" max="16" width="2.875" style="0" customWidth="1"/>
    <col min="17" max="18" width="2.625" style="0" customWidth="1"/>
    <col min="19" max="19" width="3.75390625" style="0" customWidth="1"/>
    <col min="20" max="20" width="2.75390625" style="0" customWidth="1"/>
    <col min="21" max="21" width="2.50390625" style="0" customWidth="1"/>
    <col min="22" max="22" width="5.25390625" style="0" customWidth="1"/>
    <col min="23" max="23" width="3.25390625" style="0" customWidth="1"/>
    <col min="24" max="24" width="3.875" style="0" customWidth="1"/>
    <col min="25" max="25" width="2.25390625" style="0" customWidth="1"/>
    <col min="26" max="26" width="5.25390625" style="0" customWidth="1"/>
    <col min="27" max="27" width="3.625" style="0" customWidth="1"/>
    <col min="28" max="29" width="4.00390625" style="0" customWidth="1"/>
  </cols>
  <sheetData>
    <row r="1" spans="1:22" ht="48.75" customHeight="1">
      <c r="A1" s="1"/>
      <c r="B1" s="205"/>
      <c r="C1" s="205"/>
      <c r="D1" s="205"/>
      <c r="E1" s="205"/>
      <c r="F1" s="205"/>
      <c r="G1" s="205"/>
      <c r="H1" s="205"/>
      <c r="I1" s="205"/>
      <c r="N1" s="206" t="s">
        <v>30</v>
      </c>
      <c r="O1" s="206"/>
      <c r="P1" s="206"/>
      <c r="Q1" s="206"/>
      <c r="R1" s="206"/>
      <c r="S1" s="206"/>
      <c r="T1" s="206"/>
      <c r="U1" s="206"/>
      <c r="V1" s="206"/>
    </row>
    <row r="2" spans="1:29" ht="36.75" customHeight="1">
      <c r="A2" s="235" t="s">
        <v>0</v>
      </c>
      <c r="B2" s="236"/>
      <c r="C2" s="236"/>
      <c r="D2" s="236"/>
      <c r="E2" s="236"/>
      <c r="F2" s="236"/>
      <c r="G2" s="237"/>
      <c r="H2" s="207" t="str">
        <f>'一般教室用1'!H2</f>
        <v>神奈川県</v>
      </c>
      <c r="I2" s="208"/>
      <c r="J2" s="208"/>
      <c r="K2" s="24" t="s">
        <v>1</v>
      </c>
      <c r="L2" s="199">
        <f>'一般教室用1'!L2</f>
        <v>0</v>
      </c>
      <c r="M2" s="199"/>
      <c r="N2" s="199"/>
      <c r="O2" s="199"/>
      <c r="P2" s="199"/>
      <c r="Q2" s="199"/>
      <c r="R2" s="199"/>
      <c r="S2" s="199"/>
      <c r="T2" s="192" t="s">
        <v>2</v>
      </c>
      <c r="U2" s="193"/>
      <c r="V2" s="194" t="s">
        <v>39</v>
      </c>
      <c r="W2" s="195"/>
      <c r="X2" s="182">
        <f>'一般教室用1'!X2</f>
        <v>0</v>
      </c>
      <c r="Y2" s="182"/>
      <c r="Z2" s="182"/>
      <c r="AA2" s="182"/>
      <c r="AB2" s="182"/>
      <c r="AC2" s="183"/>
    </row>
    <row r="3" spans="1:29" ht="35.25" customHeight="1">
      <c r="A3" s="235" t="s">
        <v>4</v>
      </c>
      <c r="B3" s="236"/>
      <c r="C3" s="236"/>
      <c r="D3" s="236"/>
      <c r="E3" s="236"/>
      <c r="F3" s="236"/>
      <c r="G3" s="237"/>
      <c r="H3" s="23" t="s">
        <v>5</v>
      </c>
      <c r="I3" s="209">
        <f>'一般教室用1'!I3</f>
        <v>22</v>
      </c>
      <c r="J3" s="209"/>
      <c r="K3" s="23" t="s">
        <v>6</v>
      </c>
      <c r="L3" s="190">
        <f>'一般教室用1'!L3</f>
        <v>0</v>
      </c>
      <c r="M3" s="190"/>
      <c r="N3" s="23" t="s">
        <v>7</v>
      </c>
      <c r="O3" s="25">
        <f>'一般教室用1'!O3</f>
        <v>0</v>
      </c>
      <c r="P3" s="23" t="s">
        <v>8</v>
      </c>
      <c r="Q3" s="23">
        <f>'データ入力'!B65</f>
        <v>0</v>
      </c>
      <c r="R3" s="23" t="s">
        <v>9</v>
      </c>
      <c r="S3" s="23">
        <f>'データ入力'!C65</f>
        <v>0</v>
      </c>
      <c r="T3" s="185" t="s">
        <v>10</v>
      </c>
      <c r="U3" s="187"/>
      <c r="V3" s="188" t="s">
        <v>11</v>
      </c>
      <c r="W3" s="189"/>
      <c r="X3" s="190">
        <f>'一般教室用1'!X3</f>
        <v>0</v>
      </c>
      <c r="Y3" s="190"/>
      <c r="Z3" s="190"/>
      <c r="AA3" s="190"/>
      <c r="AB3" s="190"/>
      <c r="AC3" s="191"/>
    </row>
    <row r="4" spans="1:29" ht="33" customHeight="1">
      <c r="A4" s="235" t="s">
        <v>12</v>
      </c>
      <c r="B4" s="236"/>
      <c r="C4" s="236"/>
      <c r="D4" s="236"/>
      <c r="E4" s="236"/>
      <c r="F4" s="236"/>
      <c r="G4" s="237"/>
      <c r="H4" s="238">
        <f>'データ入力'!B61</f>
        <v>0</v>
      </c>
      <c r="I4" s="133"/>
      <c r="J4" s="133"/>
      <c r="K4" s="133"/>
      <c r="L4" s="233" t="s">
        <v>13</v>
      </c>
      <c r="M4" s="233"/>
      <c r="N4" s="233"/>
      <c r="O4" s="233">
        <f>'データ入力'!B62</f>
        <v>0</v>
      </c>
      <c r="P4" s="233"/>
      <c r="Q4" s="233" t="s">
        <v>14</v>
      </c>
      <c r="R4" s="233"/>
      <c r="S4" s="133">
        <f>IF('データ入力'!B63=1,"普通",'データ入力'!B63)</f>
        <v>0</v>
      </c>
      <c r="T4" s="133"/>
      <c r="U4" s="133"/>
      <c r="V4" s="78" t="s">
        <v>40</v>
      </c>
      <c r="W4" s="79" t="s">
        <v>163</v>
      </c>
      <c r="X4" s="133">
        <f>'データ入力'!B64</f>
        <v>0</v>
      </c>
      <c r="Y4" s="133"/>
      <c r="Z4" s="133"/>
      <c r="AA4" s="133"/>
      <c r="AB4" s="79" t="s">
        <v>164</v>
      </c>
      <c r="AC4" s="80"/>
    </row>
    <row r="5" spans="1:29" ht="30.75" customHeight="1">
      <c r="A5" s="184" t="s">
        <v>16</v>
      </c>
      <c r="B5" s="185"/>
      <c r="C5" s="185"/>
      <c r="D5" s="185"/>
      <c r="E5" s="185"/>
      <c r="F5" s="185"/>
      <c r="G5" s="186"/>
      <c r="H5" s="133" t="s">
        <v>102</v>
      </c>
      <c r="I5" s="133"/>
      <c r="J5" s="133" t="str">
        <f>IF('データ入力'!B66="","晴れ ・ 曇り ・ 雨",(IF('データ入力'!B66=1,"晴れ",(IF('データ入力'!B66=2,"曇り",(IF('データ入力'!B66=3,"雨",(IF('データ入力'!B66=4,"雪","")))))))))</f>
        <v>晴れ ・ 曇り ・ 雨</v>
      </c>
      <c r="K5" s="133"/>
      <c r="L5" s="133"/>
      <c r="M5" s="133"/>
      <c r="N5" s="133"/>
      <c r="O5" s="133"/>
      <c r="P5" s="133"/>
      <c r="Q5" s="81" t="s">
        <v>165</v>
      </c>
      <c r="R5" s="133" t="s">
        <v>92</v>
      </c>
      <c r="S5" s="133"/>
      <c r="T5" s="133"/>
      <c r="U5" s="133"/>
      <c r="V5" s="200" t="str">
        <f>IF('データ入力'!B67=1,"無し",(IF('データ入力'!B67&gt;"",'データ入力'!B67,"樹木　・　建物   ・　無し")))</f>
        <v>樹木　・　建物   ・　無し</v>
      </c>
      <c r="W5" s="200"/>
      <c r="X5" s="200"/>
      <c r="Y5" s="200"/>
      <c r="Z5" s="200"/>
      <c r="AA5" s="200"/>
      <c r="AB5" s="200"/>
      <c r="AC5" s="124" t="s">
        <v>165</v>
      </c>
    </row>
    <row r="6" spans="1:30" ht="32.25" customHeight="1">
      <c r="A6" s="184" t="s">
        <v>17</v>
      </c>
      <c r="B6" s="185"/>
      <c r="C6" s="185"/>
      <c r="D6" s="185"/>
      <c r="E6" s="185"/>
      <c r="F6" s="185"/>
      <c r="G6" s="186"/>
      <c r="H6" s="133" t="s">
        <v>166</v>
      </c>
      <c r="I6" s="133"/>
      <c r="J6" s="133"/>
      <c r="K6" s="133"/>
      <c r="L6" s="200" t="str">
        <f>IF('データ入力'!E68="","白　・ベージュ　・",'データ入力'!E68)</f>
        <v>白　・ベージュ　・</v>
      </c>
      <c r="M6" s="200"/>
      <c r="N6" s="200"/>
      <c r="O6" s="200"/>
      <c r="P6" s="200"/>
      <c r="Q6" s="200"/>
      <c r="R6" s="200"/>
      <c r="S6" s="200"/>
      <c r="T6" s="200"/>
      <c r="U6" s="83" t="s">
        <v>128</v>
      </c>
      <c r="V6" s="83" t="str">
        <f>IF('データ入力'!B18="","無し",(IF('データ入力'!B18=0,"設置無し","")))</f>
        <v>無し</v>
      </c>
      <c r="W6" s="222" t="s">
        <v>167</v>
      </c>
      <c r="X6" s="222"/>
      <c r="Y6" s="222"/>
      <c r="Z6" s="133" t="str">
        <f>IF('データ入力'!B69="","（有り・無し）",(IF('データ入力'!B69=1,"(設置有り)","(設置無し）")))</f>
        <v>（有り・無し）</v>
      </c>
      <c r="AA6" s="133"/>
      <c r="AB6" s="133"/>
      <c r="AC6" s="84"/>
      <c r="AD6" s="1"/>
    </row>
    <row r="7" spans="1:30" ht="32.25" customHeight="1">
      <c r="A7" s="184" t="s">
        <v>168</v>
      </c>
      <c r="B7" s="185"/>
      <c r="C7" s="185"/>
      <c r="D7" s="185"/>
      <c r="E7" s="185"/>
      <c r="F7" s="185"/>
      <c r="G7" s="186"/>
      <c r="H7" s="133" t="s">
        <v>95</v>
      </c>
      <c r="I7" s="133"/>
      <c r="J7" s="133"/>
      <c r="K7" s="133"/>
      <c r="L7" s="133"/>
      <c r="M7" s="133"/>
      <c r="N7" s="133" t="str">
        <f>IF('データ入力'!B70="0","設置無し",(IF('データ入力'!B71="","有り ・ 無し",(IF('データ入力'!B71=1,"有り","無し")))))</f>
        <v>有り ・ 無し</v>
      </c>
      <c r="O7" s="133"/>
      <c r="P7" s="133"/>
      <c r="Q7" s="133"/>
      <c r="R7" s="79" t="s">
        <v>169</v>
      </c>
      <c r="S7" s="133" t="str">
        <f>IF('データ入力'!B70="","・設置無し",(IF('データ入力'!B70=1,"","")))</f>
        <v>・設置無し</v>
      </c>
      <c r="T7" s="133"/>
      <c r="U7" s="133"/>
      <c r="V7" s="133" t="s">
        <v>170</v>
      </c>
      <c r="W7" s="133"/>
      <c r="X7" s="133"/>
      <c r="Y7" s="81" t="s">
        <v>171</v>
      </c>
      <c r="Z7" s="133" t="str">
        <f>IF('データ入力'!B72="","有り ・ 無し",(IF('データ入力'!B72=1,"有り","無し")))</f>
        <v>有り ・ 無し</v>
      </c>
      <c r="AA7" s="133"/>
      <c r="AB7" s="133"/>
      <c r="AC7" s="124" t="s">
        <v>169</v>
      </c>
      <c r="AD7" s="1"/>
    </row>
    <row r="8" spans="1:30" ht="28.5" customHeight="1">
      <c r="A8" s="1"/>
      <c r="B8" s="1"/>
      <c r="C8" s="1"/>
      <c r="D8" s="1"/>
      <c r="E8" s="1"/>
      <c r="F8" s="1"/>
      <c r="G8" s="1"/>
      <c r="H8" s="26"/>
      <c r="I8" s="26"/>
      <c r="J8" s="26"/>
      <c r="K8" s="26"/>
      <c r="L8" s="26"/>
      <c r="M8" s="26"/>
      <c r="N8" s="26"/>
      <c r="O8" s="26"/>
      <c r="P8" s="204" t="s">
        <v>37</v>
      </c>
      <c r="Q8" s="204"/>
      <c r="R8" s="204"/>
      <c r="S8" s="204"/>
      <c r="T8" s="204"/>
      <c r="U8" s="204"/>
      <c r="V8" s="132"/>
      <c r="W8" s="132"/>
      <c r="X8" s="132"/>
      <c r="Y8" s="132"/>
      <c r="Z8" s="26"/>
      <c r="AA8" s="26"/>
      <c r="AB8" s="26"/>
      <c r="AC8" s="26"/>
      <c r="AD8" s="1"/>
    </row>
    <row r="9" spans="1:30" ht="11.25" customHeight="1">
      <c r="A9" s="5"/>
      <c r="B9" s="1"/>
      <c r="C9" s="1"/>
      <c r="D9" s="1"/>
      <c r="E9" s="1"/>
      <c r="F9" s="1"/>
      <c r="G9" s="1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1"/>
    </row>
    <row r="10" spans="1:30" ht="18" customHeight="1">
      <c r="A10" s="234"/>
      <c r="B10" s="234"/>
      <c r="C10" s="234"/>
      <c r="D10" s="234"/>
      <c r="E10" s="234"/>
      <c r="F10" s="234"/>
      <c r="G10" s="1"/>
      <c r="H10" s="152">
        <f>INT('データ入力'!B76/10)*10</f>
        <v>0</v>
      </c>
      <c r="I10" s="153"/>
      <c r="J10" s="153"/>
      <c r="K10" s="153"/>
      <c r="L10" s="147" t="s">
        <v>33</v>
      </c>
      <c r="M10" s="141"/>
      <c r="N10" s="28"/>
      <c r="O10" s="152">
        <f>INT('データ入力'!C76/10)*10</f>
        <v>0</v>
      </c>
      <c r="P10" s="153"/>
      <c r="Q10" s="153"/>
      <c r="R10" s="153"/>
      <c r="S10" s="141" t="s">
        <v>33</v>
      </c>
      <c r="T10" s="28"/>
      <c r="U10" s="152">
        <f>INT('データ入力'!D76/10)*10</f>
        <v>0</v>
      </c>
      <c r="V10" s="153"/>
      <c r="W10" s="153"/>
      <c r="X10" s="141" t="s">
        <v>33</v>
      </c>
      <c r="Y10" s="28"/>
      <c r="Z10" s="140" t="s">
        <v>38</v>
      </c>
      <c r="AA10" s="128"/>
      <c r="AB10" s="128"/>
      <c r="AC10" s="129"/>
      <c r="AD10" s="1"/>
    </row>
    <row r="11" spans="1:30" ht="18" customHeight="1">
      <c r="A11" s="234"/>
      <c r="B11" s="234"/>
      <c r="C11" s="234"/>
      <c r="D11" s="234"/>
      <c r="E11" s="234"/>
      <c r="F11" s="234"/>
      <c r="G11" s="1"/>
      <c r="H11" s="145"/>
      <c r="I11" s="146"/>
      <c r="J11" s="146"/>
      <c r="K11" s="146"/>
      <c r="L11" s="142"/>
      <c r="M11" s="143"/>
      <c r="N11" s="28"/>
      <c r="O11" s="145"/>
      <c r="P11" s="146"/>
      <c r="Q11" s="146"/>
      <c r="R11" s="146"/>
      <c r="S11" s="143"/>
      <c r="T11" s="28"/>
      <c r="U11" s="145"/>
      <c r="V11" s="146"/>
      <c r="W11" s="146"/>
      <c r="X11" s="143"/>
      <c r="Y11" s="28"/>
      <c r="Z11" s="130"/>
      <c r="AA11" s="131"/>
      <c r="AB11" s="131"/>
      <c r="AC11" s="126"/>
      <c r="AD11" s="1"/>
    </row>
    <row r="12" spans="1:30" ht="18" customHeight="1">
      <c r="A12" s="234"/>
      <c r="B12" s="234"/>
      <c r="C12" s="234"/>
      <c r="D12" s="234"/>
      <c r="E12" s="234"/>
      <c r="F12" s="234"/>
      <c r="G12" s="1"/>
      <c r="H12" s="150"/>
      <c r="I12" s="150"/>
      <c r="J12" s="150"/>
      <c r="K12" s="150"/>
      <c r="L12" s="150"/>
      <c r="M12" s="150"/>
      <c r="N12" s="26"/>
      <c r="O12" s="150"/>
      <c r="P12" s="150"/>
      <c r="Q12" s="150"/>
      <c r="R12" s="150"/>
      <c r="S12" s="150"/>
      <c r="T12" s="26"/>
      <c r="U12" s="150"/>
      <c r="V12" s="150"/>
      <c r="W12" s="150"/>
      <c r="X12" s="150"/>
      <c r="Y12" s="26"/>
      <c r="Z12" s="89"/>
      <c r="AA12" s="27"/>
      <c r="AB12" s="27"/>
      <c r="AC12" s="90"/>
      <c r="AD12" s="1"/>
    </row>
    <row r="13" spans="1:30" ht="18" customHeight="1">
      <c r="A13" s="234"/>
      <c r="B13" s="234"/>
      <c r="C13" s="234"/>
      <c r="D13" s="234"/>
      <c r="E13" s="234"/>
      <c r="F13" s="234"/>
      <c r="G13" s="1"/>
      <c r="H13" s="152">
        <f>INT('データ入力'!B77/10)*10</f>
        <v>0</v>
      </c>
      <c r="I13" s="153"/>
      <c r="J13" s="153"/>
      <c r="K13" s="153"/>
      <c r="L13" s="147" t="s">
        <v>33</v>
      </c>
      <c r="M13" s="141"/>
      <c r="N13" s="28"/>
      <c r="O13" s="152">
        <f>INT('データ入力'!C77/10)*10</f>
        <v>0</v>
      </c>
      <c r="P13" s="153"/>
      <c r="Q13" s="153"/>
      <c r="R13" s="153"/>
      <c r="S13" s="141" t="s">
        <v>33</v>
      </c>
      <c r="T13" s="28"/>
      <c r="U13" s="152">
        <f>INT('データ入力'!D77/10)*10</f>
        <v>0</v>
      </c>
      <c r="V13" s="153"/>
      <c r="W13" s="153"/>
      <c r="X13" s="141" t="s">
        <v>33</v>
      </c>
      <c r="Y13" s="28"/>
      <c r="Z13" s="40">
        <f>'データ入力'!B74</f>
        <v>0</v>
      </c>
      <c r="AA13" s="29" t="s">
        <v>34</v>
      </c>
      <c r="AB13" s="41">
        <f>'データ入力'!C74</f>
        <v>0</v>
      </c>
      <c r="AC13" s="30" t="s">
        <v>24</v>
      </c>
      <c r="AD13" s="1"/>
    </row>
    <row r="14" spans="1:30" ht="18" customHeight="1">
      <c r="A14" s="234"/>
      <c r="B14" s="234"/>
      <c r="C14" s="234"/>
      <c r="D14" s="234"/>
      <c r="E14" s="234"/>
      <c r="F14" s="234"/>
      <c r="G14" s="1"/>
      <c r="H14" s="145"/>
      <c r="I14" s="146"/>
      <c r="J14" s="146"/>
      <c r="K14" s="146"/>
      <c r="L14" s="142"/>
      <c r="M14" s="143"/>
      <c r="N14" s="28"/>
      <c r="O14" s="145"/>
      <c r="P14" s="146"/>
      <c r="Q14" s="146"/>
      <c r="R14" s="146"/>
      <c r="S14" s="143"/>
      <c r="T14" s="28"/>
      <c r="U14" s="145"/>
      <c r="V14" s="146"/>
      <c r="W14" s="146"/>
      <c r="X14" s="143"/>
      <c r="Y14" s="28"/>
      <c r="Z14" s="31" t="s">
        <v>25</v>
      </c>
      <c r="AA14" s="29"/>
      <c r="AB14" s="105"/>
      <c r="AC14" s="30" t="s">
        <v>24</v>
      </c>
      <c r="AD14" s="1"/>
    </row>
    <row r="15" spans="1:30" ht="18" customHeight="1">
      <c r="A15" s="234"/>
      <c r="B15" s="234"/>
      <c r="C15" s="234"/>
      <c r="D15" s="234"/>
      <c r="E15" s="234"/>
      <c r="F15" s="234"/>
      <c r="G15" s="1"/>
      <c r="H15" s="150"/>
      <c r="I15" s="150"/>
      <c r="J15" s="150"/>
      <c r="K15" s="150"/>
      <c r="L15" s="150"/>
      <c r="M15" s="150"/>
      <c r="N15" s="26"/>
      <c r="O15" s="150"/>
      <c r="P15" s="150"/>
      <c r="Q15" s="150"/>
      <c r="R15" s="150"/>
      <c r="S15" s="150"/>
      <c r="T15" s="26"/>
      <c r="U15" s="150"/>
      <c r="V15" s="150"/>
      <c r="W15" s="150"/>
      <c r="X15" s="150"/>
      <c r="Y15" s="26"/>
      <c r="Z15" s="31" t="str">
        <f>'一般教室用1'!Z15</f>
        <v>点滅</v>
      </c>
      <c r="AA15" s="27"/>
      <c r="AB15" s="106"/>
      <c r="AC15" s="32" t="s">
        <v>24</v>
      </c>
      <c r="AD15" s="1"/>
    </row>
    <row r="16" spans="1:30" ht="18" customHeight="1">
      <c r="A16" s="234"/>
      <c r="B16" s="234"/>
      <c r="C16" s="234"/>
      <c r="D16" s="234"/>
      <c r="E16" s="234"/>
      <c r="F16" s="234"/>
      <c r="G16" s="1"/>
      <c r="H16" s="152">
        <f>INT('データ入力'!B78/10)*10</f>
        <v>0</v>
      </c>
      <c r="I16" s="153"/>
      <c r="J16" s="153"/>
      <c r="K16" s="153"/>
      <c r="L16" s="147" t="s">
        <v>35</v>
      </c>
      <c r="M16" s="141"/>
      <c r="N16" s="28"/>
      <c r="O16" s="152">
        <f>INT('データ入力'!C78/10)*10</f>
        <v>0</v>
      </c>
      <c r="P16" s="153"/>
      <c r="Q16" s="153"/>
      <c r="R16" s="153"/>
      <c r="S16" s="141" t="s">
        <v>35</v>
      </c>
      <c r="T16" s="28"/>
      <c r="U16" s="152">
        <f>INT('データ入力'!D78/10)*10</f>
        <v>0</v>
      </c>
      <c r="V16" s="153"/>
      <c r="W16" s="153"/>
      <c r="X16" s="141" t="s">
        <v>35</v>
      </c>
      <c r="Y16" s="28"/>
      <c r="Z16" s="134" t="s">
        <v>26</v>
      </c>
      <c r="AA16" s="136" t="str">
        <f>IF('データ入力'!F74="","無し・有り",(IF('データ入力'!F74=0,"無し","有り")))</f>
        <v>無し・有り</v>
      </c>
      <c r="AB16" s="136"/>
      <c r="AC16" s="137"/>
      <c r="AD16" s="1"/>
    </row>
    <row r="17" spans="1:30" ht="18" customHeight="1">
      <c r="A17" s="234"/>
      <c r="B17" s="234"/>
      <c r="C17" s="234"/>
      <c r="D17" s="234"/>
      <c r="E17" s="234"/>
      <c r="F17" s="234"/>
      <c r="G17" s="1"/>
      <c r="H17" s="145"/>
      <c r="I17" s="146"/>
      <c r="J17" s="146"/>
      <c r="K17" s="146"/>
      <c r="L17" s="142"/>
      <c r="M17" s="143"/>
      <c r="N17" s="28"/>
      <c r="O17" s="145"/>
      <c r="P17" s="146"/>
      <c r="Q17" s="146"/>
      <c r="R17" s="146"/>
      <c r="S17" s="143"/>
      <c r="T17" s="28"/>
      <c r="U17" s="145"/>
      <c r="V17" s="146"/>
      <c r="W17" s="146"/>
      <c r="X17" s="143"/>
      <c r="Y17" s="28"/>
      <c r="Z17" s="135"/>
      <c r="AA17" s="138"/>
      <c r="AB17" s="138"/>
      <c r="AC17" s="139"/>
      <c r="AD17" s="1"/>
    </row>
    <row r="18" spans="1:30" ht="18.75">
      <c r="A18" s="5"/>
      <c r="B18" s="1"/>
      <c r="C18" s="1"/>
      <c r="D18" s="1"/>
      <c r="E18" s="1"/>
      <c r="F18" s="1"/>
      <c r="G18" s="1"/>
      <c r="H18" s="151"/>
      <c r="I18" s="151"/>
      <c r="J18" s="151"/>
      <c r="K18" s="151"/>
      <c r="L18" s="151"/>
      <c r="M18" s="151"/>
      <c r="N18" s="109"/>
      <c r="O18" s="151"/>
      <c r="P18" s="151"/>
      <c r="Q18" s="151"/>
      <c r="R18" s="151"/>
      <c r="S18" s="151"/>
      <c r="T18" s="109"/>
      <c r="U18" s="151"/>
      <c r="V18" s="151"/>
      <c r="W18" s="151"/>
      <c r="X18" s="151"/>
      <c r="Y18" s="26"/>
      <c r="Z18" s="26"/>
      <c r="AA18" s="26"/>
      <c r="AB18" s="26"/>
      <c r="AC18" s="26"/>
      <c r="AD18" s="1"/>
    </row>
    <row r="19" spans="1:30" ht="24.75" customHeight="1">
      <c r="A19" s="1"/>
      <c r="B19" s="1"/>
      <c r="C19" s="1"/>
      <c r="D19" s="1"/>
      <c r="E19" s="1"/>
      <c r="F19" s="1"/>
      <c r="G19" s="1"/>
      <c r="H19" s="34"/>
      <c r="I19" s="34"/>
      <c r="J19" s="34"/>
      <c r="K19" s="34"/>
      <c r="L19" s="26"/>
      <c r="M19" s="26"/>
      <c r="N19" s="26"/>
      <c r="O19" s="26"/>
      <c r="P19" s="144" t="s">
        <v>20</v>
      </c>
      <c r="Q19" s="144"/>
      <c r="R19" s="144"/>
      <c r="S19" s="144"/>
      <c r="T19" s="144"/>
      <c r="U19" s="144"/>
      <c r="V19" s="132"/>
      <c r="W19" s="132"/>
      <c r="X19" s="132"/>
      <c r="Y19" s="132"/>
      <c r="Z19" s="26"/>
      <c r="AA19" s="26"/>
      <c r="AB19" s="26"/>
      <c r="AC19" s="26"/>
      <c r="AD19" s="1"/>
    </row>
    <row r="20" spans="1:30" ht="7.5" customHeight="1">
      <c r="A20" s="1"/>
      <c r="B20" s="1"/>
      <c r="C20" s="1"/>
      <c r="D20" s="1"/>
      <c r="E20" s="1"/>
      <c r="F20" s="1"/>
      <c r="G20" s="1"/>
      <c r="H20" s="34"/>
      <c r="I20" s="34"/>
      <c r="J20" s="34"/>
      <c r="K20" s="3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1"/>
    </row>
    <row r="21" spans="1:30" ht="18" customHeight="1">
      <c r="A21" s="229"/>
      <c r="B21" s="225"/>
      <c r="C21" s="232" t="s">
        <v>21</v>
      </c>
      <c r="D21" s="229"/>
      <c r="E21" s="225"/>
      <c r="F21" s="228" t="s">
        <v>22</v>
      </c>
      <c r="G21" s="1"/>
      <c r="H21" s="152">
        <f>INT('データ入力'!B82/10)*10</f>
        <v>0</v>
      </c>
      <c r="I21" s="153"/>
      <c r="J21" s="153"/>
      <c r="K21" s="153"/>
      <c r="L21" s="147" t="s">
        <v>172</v>
      </c>
      <c r="M21" s="141"/>
      <c r="N21" s="28"/>
      <c r="O21" s="152">
        <f>INT('データ入力'!C82/10)*10</f>
        <v>0</v>
      </c>
      <c r="P21" s="153"/>
      <c r="Q21" s="153"/>
      <c r="R21" s="153"/>
      <c r="S21" s="141" t="s">
        <v>172</v>
      </c>
      <c r="T21" s="28"/>
      <c r="U21" s="152">
        <f>INT('データ入力'!D82/10)*10</f>
        <v>0</v>
      </c>
      <c r="V21" s="153"/>
      <c r="W21" s="153"/>
      <c r="X21" s="141" t="s">
        <v>172</v>
      </c>
      <c r="Y21" s="28"/>
      <c r="Z21" s="140" t="s">
        <v>19</v>
      </c>
      <c r="AA21" s="128"/>
      <c r="AB21" s="128"/>
      <c r="AC21" s="129"/>
      <c r="AD21" s="1"/>
    </row>
    <row r="22" spans="1:30" ht="18" customHeight="1">
      <c r="A22" s="230"/>
      <c r="B22" s="226"/>
      <c r="C22" s="232"/>
      <c r="D22" s="230"/>
      <c r="E22" s="226"/>
      <c r="F22" s="228"/>
      <c r="G22" s="1"/>
      <c r="H22" s="145"/>
      <c r="I22" s="146"/>
      <c r="J22" s="146"/>
      <c r="K22" s="146"/>
      <c r="L22" s="142"/>
      <c r="M22" s="143"/>
      <c r="N22" s="28"/>
      <c r="O22" s="145"/>
      <c r="P22" s="146"/>
      <c r="Q22" s="146"/>
      <c r="R22" s="146"/>
      <c r="S22" s="143"/>
      <c r="T22" s="28"/>
      <c r="U22" s="145"/>
      <c r="V22" s="146"/>
      <c r="W22" s="146"/>
      <c r="X22" s="143"/>
      <c r="Y22" s="28"/>
      <c r="Z22" s="130"/>
      <c r="AA22" s="131"/>
      <c r="AB22" s="131"/>
      <c r="AC22" s="126"/>
      <c r="AD22" s="1"/>
    </row>
    <row r="23" spans="1:30" ht="18" customHeight="1">
      <c r="A23" s="230"/>
      <c r="B23" s="226"/>
      <c r="C23" s="232"/>
      <c r="D23" s="230"/>
      <c r="E23" s="226"/>
      <c r="F23" s="228"/>
      <c r="G23" s="1"/>
      <c r="H23" s="150"/>
      <c r="I23" s="150"/>
      <c r="J23" s="150"/>
      <c r="K23" s="150"/>
      <c r="L23" s="150"/>
      <c r="M23" s="150"/>
      <c r="N23" s="26"/>
      <c r="O23" s="150"/>
      <c r="P23" s="150"/>
      <c r="Q23" s="150"/>
      <c r="R23" s="150"/>
      <c r="S23" s="150"/>
      <c r="T23" s="26"/>
      <c r="U23" s="150"/>
      <c r="V23" s="150"/>
      <c r="W23" s="150"/>
      <c r="X23" s="150"/>
      <c r="Y23" s="26"/>
      <c r="Z23" s="89"/>
      <c r="AA23" s="27"/>
      <c r="AB23" s="27"/>
      <c r="AC23" s="90"/>
      <c r="AD23" s="1"/>
    </row>
    <row r="24" spans="1:30" ht="18" customHeight="1">
      <c r="A24" s="231"/>
      <c r="B24" s="227"/>
      <c r="C24" s="232"/>
      <c r="D24" s="231"/>
      <c r="E24" s="227"/>
      <c r="F24" s="228"/>
      <c r="G24" s="1"/>
      <c r="H24" s="152">
        <f>INT('データ入力'!B83/10)*10</f>
        <v>0</v>
      </c>
      <c r="I24" s="153"/>
      <c r="J24" s="153"/>
      <c r="K24" s="153"/>
      <c r="L24" s="147" t="s">
        <v>33</v>
      </c>
      <c r="M24" s="141"/>
      <c r="N24" s="28"/>
      <c r="O24" s="152">
        <f>INT('データ入力'!C83/10)*10</f>
        <v>0</v>
      </c>
      <c r="P24" s="153"/>
      <c r="Q24" s="153"/>
      <c r="R24" s="153"/>
      <c r="S24" s="141" t="s">
        <v>33</v>
      </c>
      <c r="T24" s="28"/>
      <c r="U24" s="152">
        <f>INT('データ入力'!D83/10)*10</f>
        <v>0</v>
      </c>
      <c r="V24" s="153"/>
      <c r="W24" s="153"/>
      <c r="X24" s="141" t="s">
        <v>33</v>
      </c>
      <c r="Y24" s="28"/>
      <c r="Z24" s="40">
        <f>'データ入力'!B80</f>
        <v>0</v>
      </c>
      <c r="AA24" s="29" t="s">
        <v>34</v>
      </c>
      <c r="AB24" s="41">
        <f>'データ入力'!C80</f>
        <v>0</v>
      </c>
      <c r="AC24" s="30" t="s">
        <v>24</v>
      </c>
      <c r="AD24" s="1"/>
    </row>
    <row r="25" spans="1:30" ht="18" customHeight="1">
      <c r="A25" s="229"/>
      <c r="B25" s="225"/>
      <c r="C25" s="232"/>
      <c r="D25" s="229"/>
      <c r="E25" s="225"/>
      <c r="F25" s="228"/>
      <c r="G25" s="1"/>
      <c r="H25" s="145"/>
      <c r="I25" s="146"/>
      <c r="J25" s="146"/>
      <c r="K25" s="146"/>
      <c r="L25" s="142"/>
      <c r="M25" s="143"/>
      <c r="N25" s="28"/>
      <c r="O25" s="145"/>
      <c r="P25" s="146"/>
      <c r="Q25" s="146"/>
      <c r="R25" s="146"/>
      <c r="S25" s="143"/>
      <c r="T25" s="28"/>
      <c r="U25" s="145"/>
      <c r="V25" s="146"/>
      <c r="W25" s="146"/>
      <c r="X25" s="143"/>
      <c r="Y25" s="28"/>
      <c r="Z25" s="31" t="s">
        <v>25</v>
      </c>
      <c r="AA25" s="29"/>
      <c r="AB25" s="105"/>
      <c r="AC25" s="30" t="s">
        <v>24</v>
      </c>
      <c r="AD25" s="1"/>
    </row>
    <row r="26" spans="1:30" ht="18" customHeight="1">
      <c r="A26" s="230"/>
      <c r="B26" s="226"/>
      <c r="C26" s="232"/>
      <c r="D26" s="230"/>
      <c r="E26" s="226"/>
      <c r="F26" s="228"/>
      <c r="G26" s="1"/>
      <c r="H26" s="150"/>
      <c r="I26" s="150"/>
      <c r="J26" s="150"/>
      <c r="K26" s="150"/>
      <c r="L26" s="150"/>
      <c r="M26" s="150"/>
      <c r="N26" s="26"/>
      <c r="O26" s="150"/>
      <c r="P26" s="150"/>
      <c r="Q26" s="150"/>
      <c r="R26" s="150"/>
      <c r="S26" s="150"/>
      <c r="T26" s="26"/>
      <c r="U26" s="150"/>
      <c r="V26" s="150"/>
      <c r="W26" s="150"/>
      <c r="X26" s="150"/>
      <c r="Y26" s="26"/>
      <c r="Z26" s="31" t="str">
        <f>Z15</f>
        <v>点滅</v>
      </c>
      <c r="AA26" s="27"/>
      <c r="AB26" s="106"/>
      <c r="AC26" s="32" t="s">
        <v>24</v>
      </c>
      <c r="AD26" s="1"/>
    </row>
    <row r="27" spans="1:30" ht="18" customHeight="1">
      <c r="A27" s="230"/>
      <c r="B27" s="226"/>
      <c r="C27" s="1"/>
      <c r="D27" s="230"/>
      <c r="E27" s="226"/>
      <c r="F27" s="228"/>
      <c r="G27" s="1"/>
      <c r="H27" s="152">
        <f>INT('データ入力'!B84/10)*10</f>
        <v>0</v>
      </c>
      <c r="I27" s="153"/>
      <c r="J27" s="153"/>
      <c r="K27" s="153"/>
      <c r="L27" s="147" t="s">
        <v>35</v>
      </c>
      <c r="M27" s="141"/>
      <c r="N27" s="28"/>
      <c r="O27" s="152">
        <f>INT('データ入力'!C84/10)*10</f>
        <v>0</v>
      </c>
      <c r="P27" s="153"/>
      <c r="Q27" s="153"/>
      <c r="R27" s="153"/>
      <c r="S27" s="141" t="s">
        <v>35</v>
      </c>
      <c r="T27" s="28"/>
      <c r="U27" s="152">
        <f>INT('データ入力'!D84/10)*10</f>
        <v>0</v>
      </c>
      <c r="V27" s="153"/>
      <c r="W27" s="153"/>
      <c r="X27" s="141" t="s">
        <v>35</v>
      </c>
      <c r="Y27" s="28"/>
      <c r="Z27" s="134" t="s">
        <v>26</v>
      </c>
      <c r="AA27" s="136" t="str">
        <f>IF('データ入力'!F80="","無し・有り",(IF('データ入力'!F80=0,"無し","有り")))</f>
        <v>無し・有り</v>
      </c>
      <c r="AB27" s="136"/>
      <c r="AC27" s="137"/>
      <c r="AD27" s="1"/>
    </row>
    <row r="28" spans="1:30" ht="18" customHeight="1">
      <c r="A28" s="231"/>
      <c r="B28" s="227"/>
      <c r="C28" s="1"/>
      <c r="D28" s="231"/>
      <c r="E28" s="227"/>
      <c r="F28" s="228"/>
      <c r="G28" s="1"/>
      <c r="H28" s="145"/>
      <c r="I28" s="146"/>
      <c r="J28" s="146"/>
      <c r="K28" s="146"/>
      <c r="L28" s="142"/>
      <c r="M28" s="143"/>
      <c r="N28" s="28"/>
      <c r="O28" s="145"/>
      <c r="P28" s="146"/>
      <c r="Q28" s="146"/>
      <c r="R28" s="146"/>
      <c r="S28" s="143"/>
      <c r="T28" s="28"/>
      <c r="U28" s="145"/>
      <c r="V28" s="146"/>
      <c r="W28" s="146"/>
      <c r="X28" s="143"/>
      <c r="Y28" s="28"/>
      <c r="Z28" s="135"/>
      <c r="AA28" s="138"/>
      <c r="AB28" s="138"/>
      <c r="AC28" s="139"/>
      <c r="AD28" s="1"/>
    </row>
    <row r="29" spans="1:30" ht="18.75">
      <c r="A29" s="1"/>
      <c r="B29" s="1"/>
      <c r="C29" s="1"/>
      <c r="D29" s="1"/>
      <c r="E29" s="1"/>
      <c r="F29" s="1"/>
      <c r="G29" s="1"/>
      <c r="H29" s="221"/>
      <c r="I29" s="221"/>
      <c r="J29" s="221"/>
      <c r="K29" s="221"/>
      <c r="L29" s="221"/>
      <c r="M29" s="221"/>
      <c r="N29" s="110"/>
      <c r="O29" s="221"/>
      <c r="P29" s="221"/>
      <c r="Q29" s="221"/>
      <c r="R29" s="221"/>
      <c r="S29" s="221"/>
      <c r="T29" s="110"/>
      <c r="U29" s="221"/>
      <c r="V29" s="221"/>
      <c r="W29" s="221"/>
      <c r="X29" s="221"/>
      <c r="Y29" s="1"/>
      <c r="Z29" s="1"/>
      <c r="AA29" s="1"/>
      <c r="AB29" s="1"/>
      <c r="AC29" s="1"/>
      <c r="AD29" s="1"/>
    </row>
    <row r="30" spans="1:30" ht="15" customHeight="1">
      <c r="A30" s="1"/>
      <c r="B30" s="1"/>
      <c r="C30" s="1"/>
      <c r="D30" s="223" t="s">
        <v>27</v>
      </c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223"/>
      <c r="Z30" s="223"/>
      <c r="AA30" s="223"/>
      <c r="AB30" s="223"/>
      <c r="AC30" s="223"/>
      <c r="AD30" s="1"/>
    </row>
    <row r="31" spans="1:30" ht="21" customHeight="1">
      <c r="A31" s="218">
        <f>'データ入力'!B3</f>
        <v>2010</v>
      </c>
      <c r="B31" s="218"/>
      <c r="C31" s="218"/>
      <c r="D31" s="21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224" t="str">
        <f>'データ入力'!D3</f>
        <v>藤沢市学校薬剤師会</v>
      </c>
      <c r="Y31" s="224"/>
      <c r="Z31" s="224"/>
      <c r="AA31" s="224"/>
      <c r="AB31" s="224"/>
      <c r="AC31" s="224"/>
      <c r="AD31" s="1"/>
    </row>
    <row r="32" ht="13.5">
      <c r="A32">
        <f>'データ入力'!B3</f>
        <v>2010</v>
      </c>
    </row>
  </sheetData>
  <mergeCells count="115">
    <mergeCell ref="O26:S26"/>
    <mergeCell ref="U26:X26"/>
    <mergeCell ref="H29:M29"/>
    <mergeCell ref="O29:S29"/>
    <mergeCell ref="U29:X29"/>
    <mergeCell ref="U18:X18"/>
    <mergeCell ref="O18:S18"/>
    <mergeCell ref="H18:M18"/>
    <mergeCell ref="H23:M23"/>
    <mergeCell ref="O23:S23"/>
    <mergeCell ref="U23:X23"/>
    <mergeCell ref="P19:U19"/>
    <mergeCell ref="V19:Y19"/>
    <mergeCell ref="Z16:Z17"/>
    <mergeCell ref="AA16:AC17"/>
    <mergeCell ref="Z27:Z28"/>
    <mergeCell ref="AA27:AC28"/>
    <mergeCell ref="Z21:AC22"/>
    <mergeCell ref="H7:M7"/>
    <mergeCell ref="N7:Q7"/>
    <mergeCell ref="S7:U7"/>
    <mergeCell ref="V7:X7"/>
    <mergeCell ref="H6:K6"/>
    <mergeCell ref="L6:T6"/>
    <mergeCell ref="W6:Y6"/>
    <mergeCell ref="Z6:AB6"/>
    <mergeCell ref="D30:AC30"/>
    <mergeCell ref="X31:AC31"/>
    <mergeCell ref="O27:R28"/>
    <mergeCell ref="S27:S28"/>
    <mergeCell ref="U27:W28"/>
    <mergeCell ref="X27:X28"/>
    <mergeCell ref="A31:D31"/>
    <mergeCell ref="U24:W25"/>
    <mergeCell ref="X24:X25"/>
    <mergeCell ref="O21:R22"/>
    <mergeCell ref="S21:S22"/>
    <mergeCell ref="U21:W22"/>
    <mergeCell ref="X21:X22"/>
    <mergeCell ref="O24:R25"/>
    <mergeCell ref="S24:S25"/>
    <mergeCell ref="E21:E24"/>
    <mergeCell ref="F21:F28"/>
    <mergeCell ref="H21:K22"/>
    <mergeCell ref="L21:M22"/>
    <mergeCell ref="E25:E28"/>
    <mergeCell ref="H27:K28"/>
    <mergeCell ref="L27:M28"/>
    <mergeCell ref="H24:K25"/>
    <mergeCell ref="L24:M25"/>
    <mergeCell ref="H26:M26"/>
    <mergeCell ref="A21:A24"/>
    <mergeCell ref="B21:B24"/>
    <mergeCell ref="C21:C26"/>
    <mergeCell ref="D21:D24"/>
    <mergeCell ref="A25:A28"/>
    <mergeCell ref="B25:B28"/>
    <mergeCell ref="D25:D28"/>
    <mergeCell ref="B1:I1"/>
    <mergeCell ref="N1:V1"/>
    <mergeCell ref="A7:G7"/>
    <mergeCell ref="S4:U4"/>
    <mergeCell ref="H2:J2"/>
    <mergeCell ref="L2:S2"/>
    <mergeCell ref="I3:J3"/>
    <mergeCell ref="L3:M3"/>
    <mergeCell ref="H5:I5"/>
    <mergeCell ref="Q4:R4"/>
    <mergeCell ref="H16:K17"/>
    <mergeCell ref="A10:F17"/>
    <mergeCell ref="L16:M17"/>
    <mergeCell ref="O16:R17"/>
    <mergeCell ref="H15:M15"/>
    <mergeCell ref="O15:S15"/>
    <mergeCell ref="H13:K14"/>
    <mergeCell ref="L13:M14"/>
    <mergeCell ref="H12:M12"/>
    <mergeCell ref="O12:S12"/>
    <mergeCell ref="U12:X12"/>
    <mergeCell ref="V8:Y8"/>
    <mergeCell ref="X16:X17"/>
    <mergeCell ref="O13:R14"/>
    <mergeCell ref="S13:S14"/>
    <mergeCell ref="X13:X14"/>
    <mergeCell ref="U13:W14"/>
    <mergeCell ref="S16:S17"/>
    <mergeCell ref="U15:X15"/>
    <mergeCell ref="U16:W17"/>
    <mergeCell ref="A6:G6"/>
    <mergeCell ref="Z10:AC11"/>
    <mergeCell ref="H10:K11"/>
    <mergeCell ref="L10:M11"/>
    <mergeCell ref="O10:R11"/>
    <mergeCell ref="S10:S11"/>
    <mergeCell ref="U10:W11"/>
    <mergeCell ref="X10:X11"/>
    <mergeCell ref="P8:U8"/>
    <mergeCell ref="Z7:AB7"/>
    <mergeCell ref="A5:G5"/>
    <mergeCell ref="A4:G4"/>
    <mergeCell ref="H4:K4"/>
    <mergeCell ref="L4:N4"/>
    <mergeCell ref="O4:P4"/>
    <mergeCell ref="X4:AA4"/>
    <mergeCell ref="J5:P5"/>
    <mergeCell ref="R5:U5"/>
    <mergeCell ref="V5:AB5"/>
    <mergeCell ref="X2:AC2"/>
    <mergeCell ref="A3:G3"/>
    <mergeCell ref="T3:U3"/>
    <mergeCell ref="V3:W3"/>
    <mergeCell ref="X3:AC3"/>
    <mergeCell ref="A2:G2"/>
    <mergeCell ref="T2:U2"/>
    <mergeCell ref="V2:W2"/>
  </mergeCells>
  <printOptions/>
  <pageMargins left="0.44" right="0.35" top="0.43" bottom="0.3937007874015748" header="0.5118110236220472" footer="0.5118110236220472"/>
  <pageSetup orientation="portrait" paperSize="9" scale="12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33"/>
  <sheetViews>
    <sheetView workbookViewId="0" topLeftCell="A1">
      <selection activeCell="AB23" sqref="AB23"/>
    </sheetView>
  </sheetViews>
  <sheetFormatPr defaultColWidth="9.00390625" defaultRowHeight="13.5"/>
  <cols>
    <col min="1" max="1" width="1.12109375" style="0" customWidth="1"/>
    <col min="2" max="2" width="1.25" style="0" customWidth="1"/>
    <col min="3" max="3" width="2.375" style="0" customWidth="1"/>
    <col min="4" max="4" width="1.00390625" style="0" customWidth="1"/>
    <col min="5" max="5" width="1.12109375" style="0" customWidth="1"/>
    <col min="6" max="6" width="2.75390625" style="0" customWidth="1"/>
    <col min="7" max="7" width="1.25" style="0" customWidth="1"/>
    <col min="8" max="8" width="3.875" style="0" customWidth="1"/>
    <col min="9" max="9" width="3.50390625" style="0" customWidth="1"/>
    <col min="10" max="10" width="0.74609375" style="0" customWidth="1"/>
    <col min="11" max="11" width="3.25390625" style="0" customWidth="1"/>
    <col min="12" max="12" width="1.75390625" style="0" customWidth="1"/>
    <col min="13" max="13" width="1.875" style="0" customWidth="1"/>
    <col min="14" max="14" width="2.375" style="0" customWidth="1"/>
    <col min="15" max="16" width="2.875" style="0" customWidth="1"/>
    <col min="17" max="18" width="2.625" style="0" customWidth="1"/>
    <col min="19" max="19" width="3.75390625" style="0" customWidth="1"/>
    <col min="20" max="20" width="2.75390625" style="0" customWidth="1"/>
    <col min="21" max="21" width="2.50390625" style="0" customWidth="1"/>
    <col min="22" max="22" width="5.25390625" style="0" customWidth="1"/>
    <col min="23" max="23" width="3.25390625" style="0" customWidth="1"/>
    <col min="24" max="24" width="3.875" style="0" customWidth="1"/>
    <col min="25" max="25" width="2.25390625" style="0" customWidth="1"/>
    <col min="26" max="26" width="5.25390625" style="0" customWidth="1"/>
    <col min="27" max="27" width="3.625" style="0" customWidth="1"/>
    <col min="28" max="28" width="4.00390625" style="0" customWidth="1"/>
    <col min="29" max="29" width="4.875" style="0" customWidth="1"/>
  </cols>
  <sheetData>
    <row r="1" spans="1:22" ht="48.75" customHeight="1">
      <c r="A1" s="1"/>
      <c r="B1" s="205" t="s">
        <v>29</v>
      </c>
      <c r="C1" s="205"/>
      <c r="D1" s="205"/>
      <c r="E1" s="205"/>
      <c r="F1" s="205"/>
      <c r="G1" s="205"/>
      <c r="H1" s="205"/>
      <c r="I1" s="205"/>
      <c r="N1" s="206" t="s">
        <v>30</v>
      </c>
      <c r="O1" s="206"/>
      <c r="P1" s="206"/>
      <c r="Q1" s="206"/>
      <c r="R1" s="206"/>
      <c r="S1" s="206"/>
      <c r="T1" s="206"/>
      <c r="U1" s="206"/>
      <c r="V1" s="206"/>
    </row>
    <row r="2" spans="1:29" ht="36.75" customHeight="1">
      <c r="A2" s="184" t="s">
        <v>0</v>
      </c>
      <c r="B2" s="185"/>
      <c r="C2" s="185"/>
      <c r="D2" s="185"/>
      <c r="E2" s="185"/>
      <c r="F2" s="185"/>
      <c r="G2" s="186"/>
      <c r="H2" s="207" t="str">
        <f>'一般教室用1'!H2</f>
        <v>神奈川県</v>
      </c>
      <c r="I2" s="208"/>
      <c r="J2" s="208"/>
      <c r="K2" s="24" t="s">
        <v>1</v>
      </c>
      <c r="L2" s="199">
        <f>'一般教室用1'!L2</f>
        <v>0</v>
      </c>
      <c r="M2" s="199"/>
      <c r="N2" s="199"/>
      <c r="O2" s="199"/>
      <c r="P2" s="199"/>
      <c r="Q2" s="199"/>
      <c r="R2" s="199"/>
      <c r="S2" s="199"/>
      <c r="T2" s="192" t="s">
        <v>2</v>
      </c>
      <c r="U2" s="193"/>
      <c r="V2" s="194" t="s">
        <v>3</v>
      </c>
      <c r="W2" s="195"/>
      <c r="X2" s="182">
        <f>'一般教室用1'!X2</f>
        <v>0</v>
      </c>
      <c r="Y2" s="182"/>
      <c r="Z2" s="182"/>
      <c r="AA2" s="182"/>
      <c r="AB2" s="182"/>
      <c r="AC2" s="183"/>
    </row>
    <row r="3" spans="1:29" ht="35.25" customHeight="1">
      <c r="A3" s="184" t="s">
        <v>4</v>
      </c>
      <c r="B3" s="185"/>
      <c r="C3" s="185"/>
      <c r="D3" s="185"/>
      <c r="E3" s="185"/>
      <c r="F3" s="185"/>
      <c r="G3" s="186"/>
      <c r="H3" s="23" t="s">
        <v>5</v>
      </c>
      <c r="I3" s="190">
        <f>'一般教室用1'!I3</f>
        <v>22</v>
      </c>
      <c r="J3" s="190"/>
      <c r="K3" s="23" t="s">
        <v>6</v>
      </c>
      <c r="L3" s="190">
        <f>'一般教室用1'!L3</f>
        <v>0</v>
      </c>
      <c r="M3" s="190"/>
      <c r="N3" s="23" t="s">
        <v>7</v>
      </c>
      <c r="O3" s="25">
        <f>'一般教室用1'!O3</f>
        <v>0</v>
      </c>
      <c r="P3" s="23" t="s">
        <v>8</v>
      </c>
      <c r="Q3" s="23">
        <f>'データ入力'!B88</f>
        <v>0</v>
      </c>
      <c r="R3" s="23" t="s">
        <v>9</v>
      </c>
      <c r="S3" s="23">
        <f>'データ入力'!C88</f>
        <v>0</v>
      </c>
      <c r="T3" s="185" t="s">
        <v>10</v>
      </c>
      <c r="U3" s="187"/>
      <c r="V3" s="188" t="s">
        <v>11</v>
      </c>
      <c r="W3" s="189"/>
      <c r="X3" s="190">
        <f>'一般教室用1'!X3</f>
        <v>0</v>
      </c>
      <c r="Y3" s="190"/>
      <c r="Z3" s="190"/>
      <c r="AA3" s="190"/>
      <c r="AB3" s="190"/>
      <c r="AC3" s="191"/>
    </row>
    <row r="4" spans="1:29" ht="33" customHeight="1">
      <c r="A4" s="264" t="s">
        <v>12</v>
      </c>
      <c r="B4" s="265"/>
      <c r="C4" s="265"/>
      <c r="D4" s="265"/>
      <c r="E4" s="265"/>
      <c r="F4" s="265"/>
      <c r="G4" s="266"/>
      <c r="H4" s="233">
        <f>'データ入力'!B86</f>
        <v>0</v>
      </c>
      <c r="I4" s="233"/>
      <c r="J4" s="233"/>
      <c r="K4" s="233"/>
      <c r="L4" s="233" t="s">
        <v>13</v>
      </c>
      <c r="M4" s="233"/>
      <c r="N4" s="233"/>
      <c r="O4" s="233">
        <f>'データ入力'!B87</f>
        <v>0</v>
      </c>
      <c r="P4" s="233"/>
      <c r="Q4" s="233" t="s">
        <v>14</v>
      </c>
      <c r="R4" s="233"/>
      <c r="S4" s="86"/>
      <c r="T4" s="203" t="s">
        <v>15</v>
      </c>
      <c r="U4" s="203"/>
      <c r="V4" s="203"/>
      <c r="W4" s="203"/>
      <c r="X4" s="203"/>
      <c r="Y4" s="203"/>
      <c r="Z4" s="203"/>
      <c r="AA4" s="203"/>
      <c r="AB4" s="203"/>
      <c r="AC4" s="284"/>
    </row>
    <row r="5" spans="1:29" ht="30.75" customHeight="1">
      <c r="A5" s="264" t="s">
        <v>16</v>
      </c>
      <c r="B5" s="265"/>
      <c r="C5" s="265"/>
      <c r="D5" s="265"/>
      <c r="E5" s="265"/>
      <c r="F5" s="265"/>
      <c r="G5" s="266"/>
      <c r="H5" s="133" t="s">
        <v>102</v>
      </c>
      <c r="I5" s="133"/>
      <c r="J5" s="133" t="str">
        <f>IF('データ入力'!B89="","晴れ ・ 曇り ・ 雨",(IF('データ入力'!B89=1,"晴れ",(IF('データ入力'!B89=2,"曇り",(IF('データ入力'!B89=3,"雨",(IF('データ入力'!B89=4,"雪","")))))))))</f>
        <v>晴れ ・ 曇り ・ 雨</v>
      </c>
      <c r="K5" s="133"/>
      <c r="L5" s="133"/>
      <c r="M5" s="133"/>
      <c r="N5" s="133"/>
      <c r="O5" s="133"/>
      <c r="P5" s="133"/>
      <c r="Q5" s="81" t="s">
        <v>94</v>
      </c>
      <c r="R5" s="133" t="s">
        <v>92</v>
      </c>
      <c r="S5" s="133"/>
      <c r="T5" s="133"/>
      <c r="U5" s="133"/>
      <c r="V5" s="200" t="str">
        <f>IF('データ入力'!B90="1","無し",(IF('データ入力'!B90&gt;"",'データ入力'!B90,"樹木　・　建物   ・　無し")))</f>
        <v>樹木　・　建物   ・　無し</v>
      </c>
      <c r="W5" s="200"/>
      <c r="X5" s="200"/>
      <c r="Y5" s="200"/>
      <c r="Z5" s="200"/>
      <c r="AA5" s="200"/>
      <c r="AB5" s="200"/>
      <c r="AC5" s="87" t="s">
        <v>94</v>
      </c>
    </row>
    <row r="6" spans="1:30" ht="32.25" customHeight="1">
      <c r="A6" s="264" t="s">
        <v>17</v>
      </c>
      <c r="B6" s="265"/>
      <c r="C6" s="265"/>
      <c r="D6" s="265"/>
      <c r="E6" s="265"/>
      <c r="F6" s="265"/>
      <c r="G6" s="266"/>
      <c r="H6" s="201" t="s">
        <v>131</v>
      </c>
      <c r="I6" s="201"/>
      <c r="J6" s="201"/>
      <c r="K6" s="201"/>
      <c r="L6" s="201" t="str">
        <f>IF('データ入力'!B91="","白　・ベージュ　・",(IF('データ入力'!B91=0,"カーテンの設置無し",'データ入力'!E91)))</f>
        <v>白　・ベージュ　・</v>
      </c>
      <c r="M6" s="201"/>
      <c r="N6" s="201"/>
      <c r="O6" s="201"/>
      <c r="P6" s="201"/>
      <c r="Q6" s="201"/>
      <c r="R6" s="201"/>
      <c r="S6" s="63" t="s">
        <v>132</v>
      </c>
      <c r="T6" s="201" t="str">
        <f>IF('データ入力'!B91="","・無し",(IF('データ入力'!B91=0,"(設置無し)","")))</f>
        <v>・無し</v>
      </c>
      <c r="U6" s="201"/>
      <c r="V6" s="201"/>
      <c r="W6" s="197" t="s">
        <v>133</v>
      </c>
      <c r="X6" s="197"/>
      <c r="Y6" s="197"/>
      <c r="Z6" s="201" t="str">
        <f>IF('データ入力'!B92="","（有り・無し）",(IF('データ入力'!B92=1,"(設置有り)","(設置無し）")))</f>
        <v>（有り・無し）</v>
      </c>
      <c r="AA6" s="201"/>
      <c r="AB6" s="201"/>
      <c r="AC6" s="88"/>
      <c r="AD6" s="1"/>
    </row>
    <row r="7" spans="1:30" ht="21" customHeight="1">
      <c r="A7" s="285" t="s">
        <v>73</v>
      </c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6"/>
      <c r="Q7" s="286"/>
      <c r="R7" s="286"/>
      <c r="S7" s="287"/>
      <c r="T7" s="263" t="s">
        <v>134</v>
      </c>
      <c r="U7" s="201"/>
      <c r="V7" s="201"/>
      <c r="W7" s="291" t="str">
        <f>IF('データ入力'!B93="","ＣＲＴ（ブラウン管）　・　ＬＣＤ（液晶）",(IF('データ入力'!B93=1,"ＣＲＴ（ブラウン管）",(IF('データ入力'!B93=2,"ＬＣＤ(液晶）","")))))</f>
        <v>ＣＲＴ（ブラウン管）　・　ＬＣＤ（液晶）</v>
      </c>
      <c r="X7" s="291"/>
      <c r="Y7" s="291"/>
      <c r="Z7" s="291"/>
      <c r="AA7" s="291"/>
      <c r="AB7" s="291"/>
      <c r="AC7" s="292"/>
      <c r="AD7" s="1"/>
    </row>
    <row r="8" spans="1:30" ht="21" customHeight="1">
      <c r="A8" s="134" t="s">
        <v>122</v>
      </c>
      <c r="B8" s="136"/>
      <c r="C8" s="136"/>
      <c r="D8" s="136"/>
      <c r="E8" s="136"/>
      <c r="F8" s="136"/>
      <c r="G8" s="136"/>
      <c r="H8" s="269" t="str">
        <f>IF('データ入力'!B94="0","",(IF('データ入力'!B95="","外光が写り込む　・　照明器具が写り込む　・",(IF('データ入力'!B95=1,"外光が写り込む",(IF('データ入力'!B95=2,"照明器具が写り込む",(IF('データ入力'!B95&gt;"  ",'データ入力'!B95,"外光が写り込む　・　照明器具が写り込む　・")))))))))</f>
        <v>外光が写り込む　・　照明器具が写り込む　・</v>
      </c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70"/>
      <c r="U8" s="270"/>
      <c r="V8" s="270"/>
      <c r="W8" s="270"/>
      <c r="X8" s="270"/>
      <c r="Y8" s="270"/>
      <c r="Z8" s="270"/>
      <c r="AA8" s="35" t="s">
        <v>109</v>
      </c>
      <c r="AB8" s="267" t="str">
        <f>IF('データ入力'!B94="","・無し",(IF('データ入力'!B94=0,"",(IF('データ入力'!B94=1,"有り","")))))</f>
        <v>・無し</v>
      </c>
      <c r="AC8" s="268"/>
      <c r="AD8" s="1"/>
    </row>
    <row r="9" spans="1:30" ht="21.75" customHeight="1">
      <c r="A9" s="278" t="s">
        <v>123</v>
      </c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269"/>
      <c r="W9" s="269"/>
      <c r="X9" s="269"/>
      <c r="Y9" s="269"/>
      <c r="Z9" s="269"/>
      <c r="AA9" s="269"/>
      <c r="AB9" s="269"/>
      <c r="AC9" s="279"/>
      <c r="AD9" s="1"/>
    </row>
    <row r="10" spans="1:30" ht="81" customHeight="1">
      <c r="A10" s="280" t="s">
        <v>31</v>
      </c>
      <c r="B10" s="281"/>
      <c r="C10" s="281"/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2"/>
      <c r="T10" s="282"/>
      <c r="U10" s="282"/>
      <c r="V10" s="282"/>
      <c r="W10" s="282"/>
      <c r="X10" s="282"/>
      <c r="Y10" s="282"/>
      <c r="Z10" s="282"/>
      <c r="AA10" s="282"/>
      <c r="AB10" s="282"/>
      <c r="AC10" s="283"/>
      <c r="AD10" s="1"/>
    </row>
    <row r="11" spans="1:30" ht="13.5" customHeight="1">
      <c r="A11" s="121"/>
      <c r="B11" s="121"/>
      <c r="C11" s="121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"/>
    </row>
    <row r="12" spans="1:30" ht="27.75" customHeight="1">
      <c r="A12" s="121"/>
      <c r="B12" s="121"/>
      <c r="C12" s="121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241" t="s">
        <v>20</v>
      </c>
      <c r="Q12" s="241"/>
      <c r="R12" s="241"/>
      <c r="S12" s="241"/>
      <c r="T12" s="241"/>
      <c r="U12" s="241"/>
      <c r="V12" s="242" t="s">
        <v>160</v>
      </c>
      <c r="W12" s="243"/>
      <c r="X12" s="243"/>
      <c r="Y12" s="244"/>
      <c r="Z12" s="122"/>
      <c r="AA12" s="122"/>
      <c r="AB12" s="122"/>
      <c r="AC12" s="122"/>
      <c r="AD12" s="1"/>
    </row>
    <row r="13" spans="1:30" ht="19.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41"/>
      <c r="Q13" s="241"/>
      <c r="R13" s="241"/>
      <c r="S13" s="241"/>
      <c r="T13" s="241"/>
      <c r="U13" s="241"/>
      <c r="V13" s="275" t="s">
        <v>159</v>
      </c>
      <c r="W13" s="276"/>
      <c r="X13" s="276"/>
      <c r="Y13" s="277"/>
      <c r="Z13" s="26"/>
      <c r="AA13" s="26"/>
      <c r="AB13" s="26"/>
      <c r="AC13" s="26"/>
      <c r="AD13" s="1"/>
    </row>
    <row r="14" spans="1:30" ht="11.25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111"/>
      <c r="Q14" s="111"/>
      <c r="R14" s="111"/>
      <c r="S14" s="111"/>
      <c r="T14" s="111"/>
      <c r="U14" s="111"/>
      <c r="V14" s="112"/>
      <c r="W14" s="112"/>
      <c r="X14" s="112"/>
      <c r="Y14" s="112"/>
      <c r="Z14" s="26"/>
      <c r="AA14" s="26"/>
      <c r="AB14" s="26"/>
      <c r="AC14" s="26"/>
      <c r="AD14" s="1"/>
    </row>
    <row r="15" spans="1:30" ht="29.25" customHeight="1">
      <c r="A15" s="26"/>
      <c r="B15" s="26"/>
      <c r="C15" s="26"/>
      <c r="D15" s="26"/>
      <c r="E15" s="26"/>
      <c r="F15" s="26"/>
      <c r="G15" s="26"/>
      <c r="H15" s="247">
        <f>'データ入力'!B106</f>
        <v>0</v>
      </c>
      <c r="I15" s="248"/>
      <c r="J15" s="248"/>
      <c r="K15" s="248"/>
      <c r="L15" s="249" t="s">
        <v>156</v>
      </c>
      <c r="M15" s="250"/>
      <c r="N15" s="26"/>
      <c r="O15" s="247">
        <f>'データ入力'!C106</f>
        <v>0</v>
      </c>
      <c r="P15" s="248"/>
      <c r="Q15" s="248"/>
      <c r="R15" s="248"/>
      <c r="S15" s="120" t="s">
        <v>18</v>
      </c>
      <c r="T15" s="26"/>
      <c r="U15" s="247">
        <f>'データ入力'!D106</f>
        <v>0</v>
      </c>
      <c r="V15" s="248"/>
      <c r="W15" s="248"/>
      <c r="X15" s="120" t="s">
        <v>18</v>
      </c>
      <c r="Y15" s="26"/>
      <c r="Z15" s="26"/>
      <c r="AA15" s="26"/>
      <c r="AB15" s="26"/>
      <c r="AC15" s="26"/>
      <c r="AD15" s="1"/>
    </row>
    <row r="16" spans="1:30" ht="18" customHeight="1">
      <c r="A16" s="288"/>
      <c r="B16" s="213"/>
      <c r="C16" s="216" t="s">
        <v>21</v>
      </c>
      <c r="D16" s="288"/>
      <c r="E16" s="213"/>
      <c r="F16" s="220" t="s">
        <v>22</v>
      </c>
      <c r="G16" s="26"/>
      <c r="H16" s="273">
        <f>INT('データ入力'!B102/10)*10</f>
        <v>0</v>
      </c>
      <c r="I16" s="274"/>
      <c r="J16" s="274"/>
      <c r="K16" s="274"/>
      <c r="L16" s="271" t="s">
        <v>18</v>
      </c>
      <c r="M16" s="272"/>
      <c r="N16" s="28"/>
      <c r="O16" s="252">
        <f>INT('データ入力'!C102/10)*10</f>
        <v>0</v>
      </c>
      <c r="P16" s="253"/>
      <c r="Q16" s="253"/>
      <c r="R16" s="253"/>
      <c r="S16" s="245" t="s">
        <v>18</v>
      </c>
      <c r="T16" s="28"/>
      <c r="U16" s="252">
        <f>INT('データ入力'!D102/10)*10</f>
        <v>0</v>
      </c>
      <c r="V16" s="253"/>
      <c r="W16" s="253"/>
      <c r="X16" s="245" t="s">
        <v>18</v>
      </c>
      <c r="Y16" s="28"/>
      <c r="Z16" s="140" t="s">
        <v>19</v>
      </c>
      <c r="AA16" s="128"/>
      <c r="AB16" s="128"/>
      <c r="AC16" s="129"/>
      <c r="AD16" s="1"/>
    </row>
    <row r="17" spans="1:30" ht="18" customHeight="1">
      <c r="A17" s="289"/>
      <c r="B17" s="214"/>
      <c r="C17" s="216"/>
      <c r="D17" s="289"/>
      <c r="E17" s="214"/>
      <c r="F17" s="220"/>
      <c r="G17" s="26"/>
      <c r="H17" s="145"/>
      <c r="I17" s="146"/>
      <c r="J17" s="146"/>
      <c r="K17" s="146"/>
      <c r="L17" s="142"/>
      <c r="M17" s="143"/>
      <c r="N17" s="28"/>
      <c r="O17" s="254"/>
      <c r="P17" s="255"/>
      <c r="Q17" s="255"/>
      <c r="R17" s="255"/>
      <c r="S17" s="246"/>
      <c r="T17" s="28"/>
      <c r="U17" s="254"/>
      <c r="V17" s="255"/>
      <c r="W17" s="255"/>
      <c r="X17" s="246"/>
      <c r="Y17" s="28"/>
      <c r="Z17" s="130"/>
      <c r="AA17" s="131"/>
      <c r="AB17" s="131"/>
      <c r="AC17" s="126"/>
      <c r="AD17" s="1"/>
    </row>
    <row r="18" spans="1:30" ht="10.5" customHeight="1">
      <c r="A18" s="289"/>
      <c r="B18" s="214"/>
      <c r="C18" s="216"/>
      <c r="D18" s="289"/>
      <c r="E18" s="214"/>
      <c r="F18" s="220"/>
      <c r="G18" s="26"/>
      <c r="H18" s="114"/>
      <c r="I18" s="114"/>
      <c r="J18" s="114"/>
      <c r="K18" s="114"/>
      <c r="L18" s="115"/>
      <c r="M18" s="115"/>
      <c r="N18" s="28"/>
      <c r="O18" s="114"/>
      <c r="P18" s="114"/>
      <c r="Q18" s="114"/>
      <c r="R18" s="114"/>
      <c r="S18" s="115"/>
      <c r="T18" s="28"/>
      <c r="U18" s="114"/>
      <c r="V18" s="114"/>
      <c r="W18" s="114"/>
      <c r="X18" s="115"/>
      <c r="Y18" s="28"/>
      <c r="Z18" s="116"/>
      <c r="AA18" s="117"/>
      <c r="AB18" s="117"/>
      <c r="AC18" s="118"/>
      <c r="AD18" s="1"/>
    </row>
    <row r="19" spans="1:30" ht="29.25" customHeight="1">
      <c r="A19" s="289"/>
      <c r="B19" s="214"/>
      <c r="C19" s="216"/>
      <c r="D19" s="289"/>
      <c r="E19" s="214"/>
      <c r="F19" s="220"/>
      <c r="G19" s="26"/>
      <c r="H19" s="247">
        <f>'データ入力'!B107</f>
        <v>0</v>
      </c>
      <c r="I19" s="248"/>
      <c r="J19" s="248"/>
      <c r="K19" s="248"/>
      <c r="L19" s="249" t="s">
        <v>156</v>
      </c>
      <c r="M19" s="250"/>
      <c r="N19" s="26"/>
      <c r="O19" s="247">
        <f>'データ入力'!C107</f>
        <v>0</v>
      </c>
      <c r="P19" s="248"/>
      <c r="Q19" s="248"/>
      <c r="R19" s="248"/>
      <c r="S19" s="120" t="s">
        <v>18</v>
      </c>
      <c r="T19" s="26"/>
      <c r="U19" s="247">
        <f>'データ入力'!D107</f>
        <v>0</v>
      </c>
      <c r="V19" s="248"/>
      <c r="W19" s="248"/>
      <c r="X19" s="120" t="s">
        <v>18</v>
      </c>
      <c r="Y19" s="26"/>
      <c r="Z19" s="113">
        <f>'データ入力'!B100</f>
        <v>0</v>
      </c>
      <c r="AA19" s="29" t="s">
        <v>157</v>
      </c>
      <c r="AB19" s="29">
        <f>'データ入力'!C100</f>
        <v>0</v>
      </c>
      <c r="AC19" s="30" t="s">
        <v>158</v>
      </c>
      <c r="AD19" s="1"/>
    </row>
    <row r="20" spans="1:30" ht="18" customHeight="1">
      <c r="A20" s="290"/>
      <c r="B20" s="215"/>
      <c r="C20" s="216"/>
      <c r="D20" s="290"/>
      <c r="E20" s="215"/>
      <c r="F20" s="220"/>
      <c r="G20" s="26"/>
      <c r="H20" s="252">
        <f>INT('データ入力'!B103/10)*10</f>
        <v>0</v>
      </c>
      <c r="I20" s="253"/>
      <c r="J20" s="253"/>
      <c r="K20" s="253"/>
      <c r="L20" s="256" t="s">
        <v>18</v>
      </c>
      <c r="M20" s="245"/>
      <c r="N20" s="28"/>
      <c r="O20" s="252">
        <f>INT('データ入力'!C103/10)*10</f>
        <v>0</v>
      </c>
      <c r="P20" s="253"/>
      <c r="Q20" s="253"/>
      <c r="R20" s="253"/>
      <c r="S20" s="245" t="s">
        <v>18</v>
      </c>
      <c r="T20" s="28"/>
      <c r="U20" s="252">
        <f>INT('データ入力'!D103/10)*10</f>
        <v>0</v>
      </c>
      <c r="V20" s="253"/>
      <c r="W20" s="253"/>
      <c r="X20" s="245" t="s">
        <v>18</v>
      </c>
      <c r="Y20" s="28"/>
      <c r="Z20" s="251" t="s">
        <v>25</v>
      </c>
      <c r="AA20" s="93"/>
      <c r="AB20" s="239"/>
      <c r="AC20" s="240" t="s">
        <v>24</v>
      </c>
      <c r="AD20" s="1"/>
    </row>
    <row r="21" spans="1:30" ht="18" customHeight="1">
      <c r="A21" s="288"/>
      <c r="B21" s="213"/>
      <c r="C21" s="216"/>
      <c r="D21" s="288"/>
      <c r="E21" s="213"/>
      <c r="F21" s="220"/>
      <c r="G21" s="26"/>
      <c r="H21" s="254"/>
      <c r="I21" s="255"/>
      <c r="J21" s="255"/>
      <c r="K21" s="255"/>
      <c r="L21" s="257"/>
      <c r="M21" s="246"/>
      <c r="N21" s="28"/>
      <c r="O21" s="254"/>
      <c r="P21" s="255"/>
      <c r="Q21" s="255"/>
      <c r="R21" s="255"/>
      <c r="S21" s="246"/>
      <c r="T21" s="28"/>
      <c r="U21" s="254"/>
      <c r="V21" s="255"/>
      <c r="W21" s="255"/>
      <c r="X21" s="246"/>
      <c r="Y21" s="28"/>
      <c r="Z21" s="251"/>
      <c r="AA21" s="93"/>
      <c r="AB21" s="239"/>
      <c r="AC21" s="240"/>
      <c r="AD21" s="1"/>
    </row>
    <row r="22" spans="1:30" ht="8.25" customHeight="1">
      <c r="A22" s="289"/>
      <c r="B22" s="214"/>
      <c r="C22" s="216"/>
      <c r="D22" s="289"/>
      <c r="E22" s="214"/>
      <c r="F22" s="220"/>
      <c r="G22" s="26"/>
      <c r="H22" s="114"/>
      <c r="I22" s="114"/>
      <c r="J22" s="114"/>
      <c r="K22" s="114"/>
      <c r="L22" s="115"/>
      <c r="M22" s="115"/>
      <c r="N22" s="28"/>
      <c r="O22" s="114"/>
      <c r="P22" s="114"/>
      <c r="Q22" s="114"/>
      <c r="R22" s="114"/>
      <c r="S22" s="115"/>
      <c r="T22" s="28"/>
      <c r="U22" s="114"/>
      <c r="V22" s="114"/>
      <c r="W22" s="114"/>
      <c r="X22" s="115"/>
      <c r="Y22" s="28"/>
      <c r="Z22" s="95"/>
      <c r="AA22" s="93"/>
      <c r="AB22" s="107"/>
      <c r="AC22" s="94"/>
      <c r="AD22" s="1"/>
    </row>
    <row r="23" spans="1:30" ht="27" customHeight="1">
      <c r="A23" s="289"/>
      <c r="B23" s="214"/>
      <c r="C23" s="216"/>
      <c r="D23" s="289"/>
      <c r="E23" s="214"/>
      <c r="F23" s="220"/>
      <c r="G23" s="26"/>
      <c r="H23" s="247">
        <f>'データ入力'!B108</f>
        <v>0</v>
      </c>
      <c r="I23" s="248"/>
      <c r="J23" s="248"/>
      <c r="K23" s="248"/>
      <c r="L23" s="249" t="s">
        <v>156</v>
      </c>
      <c r="M23" s="250"/>
      <c r="N23" s="26"/>
      <c r="O23" s="247">
        <f>'データ入力'!C108</f>
        <v>0</v>
      </c>
      <c r="P23" s="248"/>
      <c r="Q23" s="248"/>
      <c r="R23" s="248"/>
      <c r="S23" s="120" t="s">
        <v>18</v>
      </c>
      <c r="T23" s="26"/>
      <c r="U23" s="247">
        <f>'データ入力'!D108</f>
        <v>0</v>
      </c>
      <c r="V23" s="248"/>
      <c r="W23" s="248"/>
      <c r="X23" s="119" t="s">
        <v>18</v>
      </c>
      <c r="Y23" s="26"/>
      <c r="Z23" s="95" t="str">
        <f>'一般教室用2'!Z26</f>
        <v>点滅</v>
      </c>
      <c r="AA23" s="96"/>
      <c r="AB23" s="108"/>
      <c r="AC23" s="97" t="s">
        <v>24</v>
      </c>
      <c r="AD23" s="1"/>
    </row>
    <row r="24" spans="1:30" ht="18" customHeight="1">
      <c r="A24" s="289"/>
      <c r="B24" s="214"/>
      <c r="C24" s="26"/>
      <c r="D24" s="289"/>
      <c r="E24" s="214"/>
      <c r="F24" s="220"/>
      <c r="G24" s="26"/>
      <c r="H24" s="252">
        <f>INT('データ入力'!B104/10)*10</f>
        <v>0</v>
      </c>
      <c r="I24" s="253"/>
      <c r="J24" s="253"/>
      <c r="K24" s="253"/>
      <c r="L24" s="256" t="s">
        <v>18</v>
      </c>
      <c r="M24" s="245"/>
      <c r="N24" s="28"/>
      <c r="O24" s="252">
        <f>INT('データ入力'!C104/10)*10</f>
        <v>0</v>
      </c>
      <c r="P24" s="253"/>
      <c r="Q24" s="253"/>
      <c r="R24" s="253"/>
      <c r="S24" s="245" t="s">
        <v>18</v>
      </c>
      <c r="T24" s="28"/>
      <c r="U24" s="252">
        <f>INT('データ入力'!D104/10)*10</f>
        <v>0</v>
      </c>
      <c r="V24" s="253"/>
      <c r="W24" s="253"/>
      <c r="X24" s="245" t="s">
        <v>18</v>
      </c>
      <c r="Y24" s="28"/>
      <c r="Z24" s="251" t="s">
        <v>26</v>
      </c>
      <c r="AA24" s="260" t="str">
        <f>IF('データ入力'!F100="","無し・有り",(IF('データ入力'!F100=0,"無し","有り")))</f>
        <v>無し・有り</v>
      </c>
      <c r="AB24" s="260"/>
      <c r="AC24" s="240"/>
      <c r="AD24" s="1"/>
    </row>
    <row r="25" spans="1:30" ht="18" customHeight="1">
      <c r="A25" s="290"/>
      <c r="B25" s="215"/>
      <c r="C25" s="26"/>
      <c r="D25" s="290"/>
      <c r="E25" s="215"/>
      <c r="F25" s="220"/>
      <c r="G25" s="26"/>
      <c r="H25" s="254"/>
      <c r="I25" s="255"/>
      <c r="J25" s="255"/>
      <c r="K25" s="255"/>
      <c r="L25" s="257"/>
      <c r="M25" s="246"/>
      <c r="N25" s="28"/>
      <c r="O25" s="254"/>
      <c r="P25" s="255"/>
      <c r="Q25" s="255"/>
      <c r="R25" s="255"/>
      <c r="S25" s="246"/>
      <c r="T25" s="28"/>
      <c r="U25" s="254"/>
      <c r="V25" s="255"/>
      <c r="W25" s="255"/>
      <c r="X25" s="246"/>
      <c r="Y25" s="28"/>
      <c r="Z25" s="259"/>
      <c r="AA25" s="261"/>
      <c r="AB25" s="261"/>
      <c r="AC25" s="262"/>
      <c r="AD25" s="1"/>
    </row>
    <row r="26" spans="1:30" ht="11.25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58"/>
      <c r="V26" s="258"/>
      <c r="W26" s="258"/>
      <c r="X26" s="258"/>
      <c r="Y26" s="26"/>
      <c r="Z26" s="26"/>
      <c r="AA26" s="26"/>
      <c r="AB26" s="26"/>
      <c r="AC26" s="26"/>
      <c r="AD26" s="1"/>
    </row>
    <row r="27" spans="1:30" ht="19.5" customHeight="1">
      <c r="A27" s="1"/>
      <c r="B27" s="1"/>
      <c r="C27" s="1"/>
      <c r="D27" s="223" t="s">
        <v>27</v>
      </c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3"/>
      <c r="W27" s="223"/>
      <c r="X27" s="223"/>
      <c r="Y27" s="223"/>
      <c r="Z27" s="223"/>
      <c r="AA27" s="223"/>
      <c r="AB27" s="223"/>
      <c r="AC27" s="223"/>
      <c r="AD27" s="1"/>
    </row>
    <row r="28" spans="1:30" ht="13.5" customHeight="1">
      <c r="A28" s="218">
        <f>'データ入力'!B3</f>
        <v>2010</v>
      </c>
      <c r="B28" s="218"/>
      <c r="C28" s="218"/>
      <c r="D28" s="218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224" t="str">
        <f>'データ入力'!D3</f>
        <v>藤沢市学校薬剤師会</v>
      </c>
      <c r="Y28" s="224"/>
      <c r="Z28" s="224"/>
      <c r="AA28" s="224"/>
      <c r="AB28" s="224"/>
      <c r="AC28" s="224"/>
      <c r="AD28" s="1"/>
    </row>
    <row r="29" spans="1:30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</sheetData>
  <mergeCells count="93">
    <mergeCell ref="X2:AC2"/>
    <mergeCell ref="A28:D28"/>
    <mergeCell ref="W7:AC7"/>
    <mergeCell ref="X28:AC28"/>
    <mergeCell ref="A16:A20"/>
    <mergeCell ref="B16:B20"/>
    <mergeCell ref="B21:B25"/>
    <mergeCell ref="A21:A25"/>
    <mergeCell ref="O24:R25"/>
    <mergeCell ref="S24:S25"/>
    <mergeCell ref="A6:G6"/>
    <mergeCell ref="A7:S7"/>
    <mergeCell ref="D27:AC27"/>
    <mergeCell ref="C16:C23"/>
    <mergeCell ref="F16:F25"/>
    <mergeCell ref="D16:D20"/>
    <mergeCell ref="D21:D25"/>
    <mergeCell ref="E16:E20"/>
    <mergeCell ref="E21:E25"/>
    <mergeCell ref="H24:K25"/>
    <mergeCell ref="B1:I1"/>
    <mergeCell ref="N1:V1"/>
    <mergeCell ref="A8:G8"/>
    <mergeCell ref="V13:Y13"/>
    <mergeCell ref="A9:AC9"/>
    <mergeCell ref="A10:C10"/>
    <mergeCell ref="D10:AC10"/>
    <mergeCell ref="O4:P4"/>
    <mergeCell ref="T4:AC4"/>
    <mergeCell ref="Q4:R4"/>
    <mergeCell ref="L24:M25"/>
    <mergeCell ref="U20:W21"/>
    <mergeCell ref="X20:X21"/>
    <mergeCell ref="U24:W25"/>
    <mergeCell ref="X24:X25"/>
    <mergeCell ref="O20:R21"/>
    <mergeCell ref="S20:S21"/>
    <mergeCell ref="U23:W23"/>
    <mergeCell ref="O23:R23"/>
    <mergeCell ref="AB8:AC8"/>
    <mergeCell ref="H8:Z8"/>
    <mergeCell ref="L16:M17"/>
    <mergeCell ref="O16:R17"/>
    <mergeCell ref="S16:S17"/>
    <mergeCell ref="U16:W17"/>
    <mergeCell ref="H16:K17"/>
    <mergeCell ref="H15:K15"/>
    <mergeCell ref="L15:M15"/>
    <mergeCell ref="O15:R15"/>
    <mergeCell ref="L4:N4"/>
    <mergeCell ref="H5:I5"/>
    <mergeCell ref="J5:P5"/>
    <mergeCell ref="R5:U5"/>
    <mergeCell ref="A2:G2"/>
    <mergeCell ref="T2:U2"/>
    <mergeCell ref="V2:W2"/>
    <mergeCell ref="H2:J2"/>
    <mergeCell ref="L2:S2"/>
    <mergeCell ref="A3:G3"/>
    <mergeCell ref="T3:U3"/>
    <mergeCell ref="V3:W3"/>
    <mergeCell ref="V5:AB5"/>
    <mergeCell ref="X3:AC3"/>
    <mergeCell ref="I3:J3"/>
    <mergeCell ref="L3:M3"/>
    <mergeCell ref="A5:G5"/>
    <mergeCell ref="A4:G4"/>
    <mergeCell ref="H4:K4"/>
    <mergeCell ref="U26:X26"/>
    <mergeCell ref="Z24:Z25"/>
    <mergeCell ref="AA24:AC25"/>
    <mergeCell ref="H6:K6"/>
    <mergeCell ref="W6:Y6"/>
    <mergeCell ref="Z6:AB6"/>
    <mergeCell ref="L6:R6"/>
    <mergeCell ref="T6:V6"/>
    <mergeCell ref="T7:V7"/>
    <mergeCell ref="Z16:AC17"/>
    <mergeCell ref="H23:K23"/>
    <mergeCell ref="L19:M19"/>
    <mergeCell ref="L23:M23"/>
    <mergeCell ref="Z20:Z21"/>
    <mergeCell ref="H20:K21"/>
    <mergeCell ref="L20:M21"/>
    <mergeCell ref="H19:K19"/>
    <mergeCell ref="O19:R19"/>
    <mergeCell ref="U19:W19"/>
    <mergeCell ref="AB20:AB21"/>
    <mergeCell ref="AC20:AC21"/>
    <mergeCell ref="P12:U13"/>
    <mergeCell ref="V12:Y12"/>
    <mergeCell ref="X16:X17"/>
    <mergeCell ref="U15:W15"/>
  </mergeCells>
  <printOptions/>
  <pageMargins left="0.43" right="0.36" top="0.43" bottom="0.3937007874015748" header="0.5118110236220472" footer="0.5118110236220472"/>
  <pageSetup orientation="portrait" paperSize="9" scale="12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309"/>
  <sheetViews>
    <sheetView workbookViewId="0" topLeftCell="A1">
      <selection activeCell="P3" sqref="P3:S3"/>
    </sheetView>
  </sheetViews>
  <sheetFormatPr defaultColWidth="9.00390625" defaultRowHeight="13.5"/>
  <cols>
    <col min="1" max="1" width="1.75390625" style="0" customWidth="1"/>
    <col min="2" max="2" width="0.12890625" style="0" customWidth="1"/>
    <col min="4" max="4" width="2.75390625" style="0" customWidth="1"/>
    <col min="5" max="5" width="4.00390625" style="0" customWidth="1"/>
    <col min="6" max="6" width="4.50390625" style="0" customWidth="1"/>
    <col min="7" max="7" width="3.50390625" style="0" customWidth="1"/>
    <col min="8" max="8" width="5.50390625" style="0" customWidth="1"/>
    <col min="9" max="9" width="3.25390625" style="0" customWidth="1"/>
    <col min="10" max="10" width="6.75390625" style="0" customWidth="1"/>
    <col min="11" max="11" width="4.875" style="0" customWidth="1"/>
    <col min="12" max="12" width="4.25390625" style="0" customWidth="1"/>
    <col min="13" max="13" width="3.625" style="0" customWidth="1"/>
    <col min="14" max="14" width="3.75390625" style="0" customWidth="1"/>
    <col min="15" max="15" width="0.5" style="0" customWidth="1"/>
    <col min="16" max="16" width="4.125" style="0" customWidth="1"/>
    <col min="17" max="17" width="4.375" style="0" customWidth="1"/>
    <col min="18" max="18" width="4.125" style="0" customWidth="1"/>
    <col min="19" max="19" width="3.375" style="0" customWidth="1"/>
    <col min="20" max="20" width="3.75390625" style="0" customWidth="1"/>
    <col min="21" max="21" width="1.12109375" style="0" customWidth="1"/>
  </cols>
  <sheetData>
    <row r="1" spans="3:24" ht="30.75" customHeight="1">
      <c r="C1" s="1"/>
      <c r="D1" s="1"/>
      <c r="E1" s="1"/>
      <c r="F1" s="1"/>
      <c r="G1" s="1"/>
      <c r="H1" s="318" t="s">
        <v>57</v>
      </c>
      <c r="I1" s="318"/>
      <c r="J1" s="318"/>
      <c r="K1" s="318"/>
      <c r="L1" s="318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7.75" customHeight="1">
      <c r="A2" s="17"/>
      <c r="B2" s="17"/>
      <c r="C2" s="98" t="str">
        <f>'一般教室用1'!H2</f>
        <v>神奈川県</v>
      </c>
      <c r="D2" s="18" t="s">
        <v>1</v>
      </c>
      <c r="E2" s="319">
        <f>'一般教室用1'!L2</f>
        <v>0</v>
      </c>
      <c r="F2" s="319"/>
      <c r="G2" s="319"/>
      <c r="H2" s="319"/>
      <c r="I2" s="319"/>
      <c r="J2" s="320" t="s">
        <v>58</v>
      </c>
      <c r="K2" s="320"/>
      <c r="L2" s="320" t="s">
        <v>5</v>
      </c>
      <c r="M2" s="320"/>
      <c r="N2" s="18">
        <f>'データ入力'!B7</f>
        <v>22</v>
      </c>
      <c r="O2" s="18"/>
      <c r="P2" s="18" t="s">
        <v>6</v>
      </c>
      <c r="Q2" s="18">
        <v>6</v>
      </c>
      <c r="R2" s="18" t="s">
        <v>7</v>
      </c>
      <c r="S2" s="18">
        <v>10</v>
      </c>
      <c r="T2" s="18" t="s">
        <v>8</v>
      </c>
      <c r="U2" s="19"/>
      <c r="V2" s="1"/>
      <c r="W2" s="1"/>
      <c r="X2" s="1"/>
    </row>
    <row r="3" spans="3:24" ht="26.25" customHeight="1">
      <c r="C3" s="14"/>
      <c r="D3" s="14"/>
      <c r="E3" s="14"/>
      <c r="F3" s="14"/>
      <c r="G3" s="14"/>
      <c r="H3" s="15"/>
      <c r="I3" s="15"/>
      <c r="J3" s="15"/>
      <c r="K3" s="15"/>
      <c r="L3" s="321" t="s">
        <v>59</v>
      </c>
      <c r="M3" s="321"/>
      <c r="N3" s="321"/>
      <c r="O3" s="14"/>
      <c r="P3" s="322">
        <f>'一般教室用1'!X2</f>
        <v>0</v>
      </c>
      <c r="Q3" s="322"/>
      <c r="R3" s="322"/>
      <c r="S3" s="322"/>
      <c r="T3" s="14" t="s">
        <v>60</v>
      </c>
      <c r="U3" s="4"/>
      <c r="V3" s="1"/>
      <c r="W3" s="1"/>
      <c r="X3" s="1"/>
    </row>
    <row r="4" spans="1:24" ht="30.75" customHeight="1">
      <c r="A4" s="9"/>
      <c r="B4" s="42"/>
      <c r="C4" s="99" t="s">
        <v>61</v>
      </c>
      <c r="D4" s="2"/>
      <c r="E4" s="2"/>
      <c r="F4" s="2"/>
      <c r="G4" s="2"/>
      <c r="H4" s="295" t="s">
        <v>136</v>
      </c>
      <c r="I4" s="295"/>
      <c r="J4" s="295"/>
      <c r="K4" s="295"/>
      <c r="L4" s="295"/>
      <c r="M4" s="2"/>
      <c r="N4" s="2"/>
      <c r="O4" s="2"/>
      <c r="P4" s="2"/>
      <c r="Q4" s="2"/>
      <c r="R4" s="2"/>
      <c r="S4" s="2"/>
      <c r="T4" s="2"/>
      <c r="U4" s="3"/>
      <c r="V4" s="1"/>
      <c r="W4" s="1"/>
      <c r="X4" s="1"/>
    </row>
    <row r="5" spans="1:24" ht="27" customHeight="1">
      <c r="A5" s="10"/>
      <c r="B5" s="22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6"/>
      <c r="V5" s="1"/>
      <c r="W5" s="1"/>
      <c r="X5" s="1"/>
    </row>
    <row r="6" spans="1:24" ht="27" customHeight="1">
      <c r="A6" s="10"/>
      <c r="B6" s="22"/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6"/>
      <c r="V6" s="1"/>
      <c r="W6" s="1"/>
      <c r="X6" s="1"/>
    </row>
    <row r="7" spans="1:24" ht="13.5" customHeight="1">
      <c r="A7" s="10"/>
      <c r="B7" s="22"/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3"/>
      <c r="S7" s="293"/>
      <c r="T7" s="293"/>
      <c r="U7" s="6"/>
      <c r="V7" s="1"/>
      <c r="W7" s="1"/>
      <c r="X7" s="1"/>
    </row>
    <row r="8" spans="1:24" ht="27" customHeight="1">
      <c r="A8" s="10"/>
      <c r="B8" s="22"/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294"/>
      <c r="R8" s="294"/>
      <c r="S8" s="294"/>
      <c r="T8" s="294"/>
      <c r="U8" s="6"/>
      <c r="V8" s="1"/>
      <c r="W8" s="1"/>
      <c r="X8" s="1"/>
    </row>
    <row r="9" spans="1:24" ht="27" customHeight="1">
      <c r="A9" s="10"/>
      <c r="B9" s="22"/>
      <c r="C9" s="294"/>
      <c r="D9" s="294"/>
      <c r="E9" s="294"/>
      <c r="F9" s="294"/>
      <c r="G9" s="294"/>
      <c r="H9" s="294"/>
      <c r="I9" s="294"/>
      <c r="J9" s="294"/>
      <c r="K9" s="294"/>
      <c r="L9" s="294"/>
      <c r="M9" s="294"/>
      <c r="N9" s="294"/>
      <c r="O9" s="294"/>
      <c r="P9" s="294"/>
      <c r="Q9" s="294"/>
      <c r="R9" s="294"/>
      <c r="S9" s="294"/>
      <c r="T9" s="294"/>
      <c r="U9" s="6"/>
      <c r="V9" s="1"/>
      <c r="W9" s="1"/>
      <c r="X9" s="1"/>
    </row>
    <row r="10" spans="1:24" ht="39" customHeight="1">
      <c r="A10" s="10"/>
      <c r="B10" s="22"/>
      <c r="C10" s="294"/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6"/>
      <c r="V10" s="1"/>
      <c r="W10" s="1"/>
      <c r="X10" s="1"/>
    </row>
    <row r="11" spans="1:24" ht="27" customHeight="1">
      <c r="A11" s="10"/>
      <c r="B11" s="22"/>
      <c r="C11" s="327"/>
      <c r="D11" s="327"/>
      <c r="E11" s="327"/>
      <c r="F11" s="327"/>
      <c r="G11" s="327"/>
      <c r="H11" s="327"/>
      <c r="I11" s="327"/>
      <c r="J11" s="327"/>
      <c r="K11" s="327"/>
      <c r="L11" s="327"/>
      <c r="M11" s="327"/>
      <c r="N11" s="327"/>
      <c r="O11" s="327"/>
      <c r="P11" s="327"/>
      <c r="Q11" s="327"/>
      <c r="R11" s="327"/>
      <c r="S11" s="327"/>
      <c r="T11" s="327"/>
      <c r="U11" s="6"/>
      <c r="V11" s="1"/>
      <c r="W11" s="1"/>
      <c r="X11" s="1"/>
    </row>
    <row r="12" spans="1:24" ht="27" customHeight="1">
      <c r="A12" s="10"/>
      <c r="B12" s="22"/>
      <c r="C12" s="327"/>
      <c r="D12" s="327"/>
      <c r="E12" s="327"/>
      <c r="F12" s="327"/>
      <c r="G12" s="327"/>
      <c r="H12" s="327"/>
      <c r="I12" s="327"/>
      <c r="J12" s="327"/>
      <c r="K12" s="327"/>
      <c r="L12" s="327"/>
      <c r="M12" s="327"/>
      <c r="N12" s="327"/>
      <c r="O12" s="327"/>
      <c r="P12" s="327"/>
      <c r="Q12" s="327"/>
      <c r="R12" s="327"/>
      <c r="S12" s="327"/>
      <c r="T12" s="327"/>
      <c r="U12" s="6"/>
      <c r="V12" s="1"/>
      <c r="W12" s="1"/>
      <c r="X12" s="1"/>
    </row>
    <row r="13" spans="1:24" ht="27" customHeight="1">
      <c r="A13" s="10"/>
      <c r="B13" s="22"/>
      <c r="C13" s="327"/>
      <c r="D13" s="327"/>
      <c r="E13" s="327"/>
      <c r="F13" s="327"/>
      <c r="G13" s="327"/>
      <c r="H13" s="327"/>
      <c r="I13" s="327"/>
      <c r="J13" s="327"/>
      <c r="K13" s="327"/>
      <c r="L13" s="327"/>
      <c r="M13" s="327"/>
      <c r="N13" s="327"/>
      <c r="O13" s="327"/>
      <c r="P13" s="327"/>
      <c r="Q13" s="327"/>
      <c r="R13" s="327"/>
      <c r="S13" s="327"/>
      <c r="T13" s="327"/>
      <c r="U13" s="6"/>
      <c r="V13" s="1"/>
      <c r="W13" s="1"/>
      <c r="X13" s="1"/>
    </row>
    <row r="14" spans="1:24" ht="27" customHeight="1">
      <c r="A14" s="10"/>
      <c r="B14" s="22"/>
      <c r="C14" s="327"/>
      <c r="D14" s="327"/>
      <c r="E14" s="327"/>
      <c r="F14" s="327"/>
      <c r="G14" s="327"/>
      <c r="H14" s="327"/>
      <c r="I14" s="327"/>
      <c r="J14" s="327"/>
      <c r="K14" s="327"/>
      <c r="L14" s="327"/>
      <c r="M14" s="327"/>
      <c r="N14" s="327"/>
      <c r="O14" s="327"/>
      <c r="P14" s="327"/>
      <c r="Q14" s="327"/>
      <c r="R14" s="327"/>
      <c r="S14" s="327"/>
      <c r="T14" s="327"/>
      <c r="U14" s="6"/>
      <c r="V14" s="1"/>
      <c r="W14" s="1"/>
      <c r="X14" s="1"/>
    </row>
    <row r="15" spans="1:24" ht="27" customHeight="1">
      <c r="A15" s="10"/>
      <c r="B15" s="22"/>
      <c r="C15" s="327"/>
      <c r="D15" s="327"/>
      <c r="E15" s="327"/>
      <c r="F15" s="327"/>
      <c r="G15" s="327"/>
      <c r="H15" s="327"/>
      <c r="I15" s="327"/>
      <c r="J15" s="327"/>
      <c r="K15" s="327"/>
      <c r="L15" s="327"/>
      <c r="M15" s="327"/>
      <c r="N15" s="327"/>
      <c r="O15" s="327"/>
      <c r="P15" s="327"/>
      <c r="Q15" s="327"/>
      <c r="R15" s="327"/>
      <c r="S15" s="327"/>
      <c r="T15" s="327"/>
      <c r="U15" s="6"/>
      <c r="V15" s="1"/>
      <c r="W15" s="1"/>
      <c r="X15" s="1"/>
    </row>
    <row r="16" spans="1:24" ht="9.75" customHeight="1">
      <c r="A16" s="10"/>
      <c r="B16" s="22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6"/>
      <c r="V16" s="1"/>
      <c r="W16" s="1"/>
      <c r="X16" s="1"/>
    </row>
    <row r="17" spans="1:25" ht="19.5" customHeight="1">
      <c r="A17" s="10"/>
      <c r="B17" s="309" t="s">
        <v>12</v>
      </c>
      <c r="C17" s="309"/>
      <c r="D17" s="313">
        <f>'一般教室用1'!H4</f>
        <v>0</v>
      </c>
      <c r="E17" s="314"/>
      <c r="F17" s="56" t="s">
        <v>13</v>
      </c>
      <c r="G17" s="314">
        <f>'一般教室用1'!O4</f>
        <v>0</v>
      </c>
      <c r="H17" s="314"/>
      <c r="I17" s="57" t="s">
        <v>14</v>
      </c>
      <c r="J17" s="55">
        <f>'一般教室用2'!H4</f>
        <v>0</v>
      </c>
      <c r="K17" s="56" t="s">
        <v>13</v>
      </c>
      <c r="L17" s="314">
        <f>'一般教室用2'!O4</f>
        <v>0</v>
      </c>
      <c r="M17" s="314"/>
      <c r="N17" s="57" t="s">
        <v>14</v>
      </c>
      <c r="O17" s="56"/>
      <c r="P17" s="304" t="s">
        <v>15</v>
      </c>
      <c r="Q17" s="305"/>
      <c r="R17" s="305"/>
      <c r="S17" s="305"/>
      <c r="T17" s="306"/>
      <c r="U17" s="11"/>
      <c r="V17" s="4"/>
      <c r="W17" s="4"/>
      <c r="X17" s="4"/>
      <c r="Y17" s="7"/>
    </row>
    <row r="18" spans="1:25" ht="19.5" customHeight="1">
      <c r="A18" s="10"/>
      <c r="B18" s="309"/>
      <c r="C18" s="309"/>
      <c r="D18" s="315">
        <f>'一般教室用1'!X4</f>
        <v>0</v>
      </c>
      <c r="E18" s="316"/>
      <c r="F18" s="316"/>
      <c r="G18" s="316"/>
      <c r="H18" s="261" t="s">
        <v>40</v>
      </c>
      <c r="I18" s="262"/>
      <c r="J18" s="315">
        <f>'一般教室用2'!X4</f>
        <v>0</v>
      </c>
      <c r="K18" s="316"/>
      <c r="L18" s="316"/>
      <c r="M18" s="261" t="s">
        <v>40</v>
      </c>
      <c r="N18" s="262"/>
      <c r="O18" s="58"/>
      <c r="P18" s="259"/>
      <c r="Q18" s="261"/>
      <c r="R18" s="261"/>
      <c r="S18" s="261"/>
      <c r="T18" s="262"/>
      <c r="U18" s="11"/>
      <c r="V18" s="4"/>
      <c r="W18" s="4"/>
      <c r="X18" s="4"/>
      <c r="Y18" s="7"/>
    </row>
    <row r="19" spans="1:25" ht="19.5" customHeight="1">
      <c r="A19" s="10"/>
      <c r="B19" s="309" t="s">
        <v>41</v>
      </c>
      <c r="C19" s="309"/>
      <c r="D19" s="304" t="s">
        <v>42</v>
      </c>
      <c r="E19" s="305"/>
      <c r="F19" s="306"/>
      <c r="G19" s="304" t="s">
        <v>43</v>
      </c>
      <c r="H19" s="305"/>
      <c r="I19" s="306"/>
      <c r="J19" s="304" t="s">
        <v>42</v>
      </c>
      <c r="K19" s="306"/>
      <c r="L19" s="304" t="s">
        <v>43</v>
      </c>
      <c r="M19" s="305"/>
      <c r="N19" s="306"/>
      <c r="O19" s="58"/>
      <c r="P19" s="304" t="s">
        <v>44</v>
      </c>
      <c r="Q19" s="305"/>
      <c r="R19" s="305"/>
      <c r="S19" s="305"/>
      <c r="T19" s="306"/>
      <c r="U19" s="11"/>
      <c r="V19" s="4"/>
      <c r="W19" s="4"/>
      <c r="X19" s="4"/>
      <c r="Y19" s="7"/>
    </row>
    <row r="20" spans="1:25" ht="21" customHeight="1">
      <c r="A20" s="10"/>
      <c r="B20" s="309" t="s">
        <v>45</v>
      </c>
      <c r="C20" s="309"/>
      <c r="D20" s="302">
        <f>MAX('一般教室用1'!H10,'一般教室用1'!H13,'一般教室用1'!H16,'一般教室用1'!O10,'一般教室用1'!O13,'一般教室用1'!O16,'一般教室用1'!U10,'一般教室用1'!U13,'一般教室用1'!U16,'検査報告書ＰＣ用'!V16:X17)</f>
        <v>0</v>
      </c>
      <c r="E20" s="303"/>
      <c r="F20" s="60" t="s">
        <v>139</v>
      </c>
      <c r="G20" s="302">
        <f>MAX('一般教室用1'!H21,'一般教室用1'!H24,'一般教室用1'!H27,'一般教室用1'!O21,'一般教室用1'!O24,'一般教室用1'!O27,'一般教室用1'!U21,'一般教室用1'!U24,'一般教室用1'!U27)</f>
        <v>0</v>
      </c>
      <c r="H20" s="303"/>
      <c r="I20" s="91" t="s">
        <v>137</v>
      </c>
      <c r="J20" s="59">
        <f>MAX('一般教室用2'!H10,'一般教室用2'!H13,'一般教室用2'!H16,'一般教室用2'!O10,'一般教室用2'!O13,'一般教室用2'!O16,'一般教室用2'!U10,'一般教室用2'!U13,'一般教室用2'!U16)</f>
        <v>0</v>
      </c>
      <c r="K20" s="60" t="s">
        <v>18</v>
      </c>
      <c r="L20" s="302">
        <f>MAX('一般教室用2'!H21,'一般教室用2'!H24,'一般教室用2'!H27,'一般教室用2'!O21,'一般教室用2'!O24,'一般教室用2'!O27,'一般教室用2'!U21,'一般教室用2'!U24,'一般教室用2'!U27)</f>
        <v>0</v>
      </c>
      <c r="M20" s="303"/>
      <c r="N20" s="60" t="s">
        <v>18</v>
      </c>
      <c r="O20" s="61"/>
      <c r="P20" s="302">
        <f>MAX('コンピュータ教室用1'!H16,'コンピュータ教室用1'!H20,'コンピュータ教室用1'!H24,'コンピュータ教室用1'!O16,'コンピュータ教室用1'!O20,'コンピュータ教室用1'!O24,'コンピュータ教室用1'!U16,'コンピュータ教室用1'!U20,'コンピュータ教室用1'!U24)</f>
        <v>0</v>
      </c>
      <c r="Q20" s="303"/>
      <c r="R20" s="303"/>
      <c r="S20" s="307" t="s">
        <v>18</v>
      </c>
      <c r="T20" s="308"/>
      <c r="U20" s="11"/>
      <c r="V20" s="4"/>
      <c r="W20" s="4"/>
      <c r="X20" s="4"/>
      <c r="Y20" s="7"/>
    </row>
    <row r="21" spans="1:25" ht="21" customHeight="1">
      <c r="A21" s="10"/>
      <c r="B21" s="309" t="s">
        <v>46</v>
      </c>
      <c r="C21" s="309"/>
      <c r="D21" s="302">
        <f>MIN('一般教室用1'!H10,'一般教室用1'!H13,'一般教室用1'!H16,'一般教室用1'!O10,'一般教室用1'!O13,'一般教室用1'!O16,'一般教室用1'!U10,'一般教室用1'!U13,'一般教室用1'!U16,'検査報告書ＰＣ用'!V16:X17)</f>
        <v>0</v>
      </c>
      <c r="E21" s="303"/>
      <c r="F21" s="60" t="s">
        <v>139</v>
      </c>
      <c r="G21" s="302">
        <f>MIN('一般教室用1'!H21,'一般教室用1'!H24,'一般教室用1'!H27,'一般教室用1'!O21,'一般教室用1'!O24,'一般教室用1'!O27,'一般教室用1'!U21,'一般教室用1'!U24,'一般教室用1'!U27)</f>
        <v>0</v>
      </c>
      <c r="H21" s="303"/>
      <c r="I21" s="91" t="s">
        <v>137</v>
      </c>
      <c r="J21" s="59">
        <f>MIN('一般教室用2'!H10,'一般教室用2'!H13,'一般教室用2'!H16,'一般教室用2'!O10,'一般教室用2'!O13,'一般教室用2'!O16,'一般教室用2'!U10,'一般教室用2'!U13,'一般教室用2'!U16)</f>
        <v>0</v>
      </c>
      <c r="K21" s="60" t="s">
        <v>18</v>
      </c>
      <c r="L21" s="302">
        <f>MIN('一般教室用2'!H21,'一般教室用2'!H24,'一般教室用2'!H27,'一般教室用2'!O21,'一般教室用2'!O24,'一般教室用2'!O27,'一般教室用2'!U21,'一般教室用2'!U24,'一般教室用2'!U27)</f>
        <v>0</v>
      </c>
      <c r="M21" s="303"/>
      <c r="N21" s="60" t="s">
        <v>18</v>
      </c>
      <c r="O21" s="61"/>
      <c r="P21" s="302">
        <f>MIN('コンピュータ教室用1'!H16,'コンピュータ教室用1'!H20,'コンピュータ教室用1'!H24,'コンピュータ教室用1'!O16,'コンピュータ教室用1'!O20,'コンピュータ教室用1'!O24,'コンピュータ教室用1'!U16,'コンピュータ教室用1'!U20,'コンピュータ教室用1'!U24)</f>
        <v>0</v>
      </c>
      <c r="Q21" s="303"/>
      <c r="R21" s="303"/>
      <c r="S21" s="307" t="s">
        <v>18</v>
      </c>
      <c r="T21" s="308"/>
      <c r="U21" s="11"/>
      <c r="V21" s="4"/>
      <c r="W21" s="4"/>
      <c r="X21" s="4"/>
      <c r="Y21" s="7"/>
    </row>
    <row r="22" spans="1:25" ht="21" customHeight="1">
      <c r="A22" s="10"/>
      <c r="B22" s="309" t="s">
        <v>47</v>
      </c>
      <c r="C22" s="309"/>
      <c r="D22" s="302">
        <f>IF(D21&gt;0,(IF((D20/D21)&lt;=INT(D20/D21),INT(D20/D21),INT(D20/D21)+1)),"")</f>
      </c>
      <c r="E22" s="303"/>
      <c r="F22" s="62" t="s">
        <v>138</v>
      </c>
      <c r="G22" s="302">
        <f>IF(G21&gt;0,(IF((G20/G21)&lt;=INT(G20/G21),INT(G20/G21),INT(G20/G21)+1)),"")</f>
      </c>
      <c r="H22" s="303"/>
      <c r="I22" s="62" t="s">
        <v>138</v>
      </c>
      <c r="J22" s="59">
        <f>IF(J21&gt;0,(IF((J20/J21)&lt;=INT(J20/J21),INT(J20/J21),INT(J20/J21)+1)),"")</f>
      </c>
      <c r="K22" s="63" t="s">
        <v>62</v>
      </c>
      <c r="L22" s="302">
        <f>IF(L21&gt;0,(IF((L20/L21)&lt;=INT(L20/L21),INT(L20/L21),INT(L20/L21)+1)),"")</f>
      </c>
      <c r="M22" s="303"/>
      <c r="N22" s="62" t="s">
        <v>48</v>
      </c>
      <c r="O22" s="64"/>
      <c r="P22" s="302">
        <f>IF(P21&gt;0,(IF((P20/P21)&lt;=INT(P20/P21),INT(P20/P21),INT(P20/P21)+1)),"")</f>
      </c>
      <c r="Q22" s="303"/>
      <c r="R22" s="303"/>
      <c r="S22" s="203" t="s">
        <v>48</v>
      </c>
      <c r="T22" s="284"/>
      <c r="U22" s="11"/>
      <c r="V22" s="4"/>
      <c r="W22" s="4"/>
      <c r="X22" s="4"/>
      <c r="Y22" s="7"/>
    </row>
    <row r="23" spans="1:25" ht="24.75" customHeight="1">
      <c r="A23" s="10"/>
      <c r="B23" s="309" t="s">
        <v>49</v>
      </c>
      <c r="C23" s="309"/>
      <c r="D23" s="310" t="s">
        <v>25</v>
      </c>
      <c r="E23" s="311"/>
      <c r="F23" s="311" t="str">
        <f>IF('データ入力'!D24="","有り・無し",(IF('データ入力'!D24+'データ入力'!D30=0,"無し","有り")))</f>
        <v>有り・無し</v>
      </c>
      <c r="G23" s="311"/>
      <c r="H23" s="311"/>
      <c r="I23" s="312"/>
      <c r="J23" s="65" t="s">
        <v>110</v>
      </c>
      <c r="K23" s="311" t="str">
        <f>IF('データ入力'!D49="","有り・無し",(IF('データ入力'!D49+'データ入力'!D55=0,"無し","有り")))</f>
        <v>有り・無し</v>
      </c>
      <c r="L23" s="311"/>
      <c r="M23" s="311"/>
      <c r="N23" s="312"/>
      <c r="O23" s="66"/>
      <c r="P23" s="310" t="s">
        <v>110</v>
      </c>
      <c r="Q23" s="311"/>
      <c r="R23" s="311" t="str">
        <f>IF('データ入力'!D100="","有り・無し",(IF('データ入力'!D100=0,"無し","有り")))</f>
        <v>有り・無し</v>
      </c>
      <c r="S23" s="311"/>
      <c r="T23" s="312"/>
      <c r="U23" s="11"/>
      <c r="V23" s="4"/>
      <c r="W23" s="4"/>
      <c r="X23" s="4"/>
      <c r="Y23" s="7"/>
    </row>
    <row r="24" spans="1:25" ht="15.75" customHeight="1">
      <c r="A24" s="10"/>
      <c r="B24" s="309" t="s">
        <v>36</v>
      </c>
      <c r="C24" s="309"/>
      <c r="D24" s="300" t="str">
        <f>IF('データ入力'!C22="未設定","有り（",(IF('データ入力'!B21+'データ入力'!B22=0,"","有り(")))</f>
        <v>有り（</v>
      </c>
      <c r="E24" s="296"/>
      <c r="F24" s="296"/>
      <c r="G24" s="296" t="str">
        <f>IF('データ入力'!C22="未設定","黒板",(IF('データ入力'!B22=0,"","黒板")))</f>
        <v>黒板</v>
      </c>
      <c r="H24" s="296" t="str">
        <f>IF('データ入力'!C22="未設定",")・無し",(IF('データ入力'!B21+'データ入力'!B22=0,"無し",")")))</f>
        <v>)・無し</v>
      </c>
      <c r="I24" s="297"/>
      <c r="J24" s="300" t="str">
        <f>IF('データ入力'!C47="未設定","有り（",(IF('データ入力'!B46+'データ入力'!B47=0,"","有り(")))</f>
        <v>有り（</v>
      </c>
      <c r="K24" s="296"/>
      <c r="L24" s="296" t="str">
        <f>IF('データ入力'!C47="未設定","黒板",(IF('データ入力'!B47=0,"","黒板")))</f>
        <v>黒板</v>
      </c>
      <c r="M24" s="296" t="str">
        <f>IF('データ入力'!C47="未設定",")・無し",(IF('データ入力'!B46+'データ入力'!B47=0,"無し",")")))</f>
        <v>)・無し</v>
      </c>
      <c r="N24" s="297"/>
      <c r="O24" s="66"/>
      <c r="P24" s="300" t="s">
        <v>51</v>
      </c>
      <c r="Q24" s="296"/>
      <c r="R24" s="296"/>
      <c r="S24" s="296"/>
      <c r="T24" s="297"/>
      <c r="U24" s="11"/>
      <c r="V24" s="4"/>
      <c r="W24" s="4"/>
      <c r="X24" s="4"/>
      <c r="Y24" s="7"/>
    </row>
    <row r="25" spans="1:25" ht="7.5" customHeight="1">
      <c r="A25" s="10"/>
      <c r="B25" s="309"/>
      <c r="C25" s="309"/>
      <c r="D25" s="301"/>
      <c r="E25" s="298"/>
      <c r="F25" s="298"/>
      <c r="G25" s="298"/>
      <c r="H25" s="298"/>
      <c r="I25" s="299"/>
      <c r="J25" s="301"/>
      <c r="K25" s="298"/>
      <c r="L25" s="298"/>
      <c r="M25" s="298"/>
      <c r="N25" s="299"/>
      <c r="O25" s="66"/>
      <c r="P25" s="323" t="s">
        <v>52</v>
      </c>
      <c r="Q25" s="324"/>
      <c r="R25" s="324"/>
      <c r="S25" s="324"/>
      <c r="T25" s="325"/>
      <c r="U25" s="11"/>
      <c r="V25" s="4"/>
      <c r="W25" s="4"/>
      <c r="X25" s="4"/>
      <c r="Y25" s="7"/>
    </row>
    <row r="26" spans="1:25" ht="7.5" customHeight="1">
      <c r="A26" s="10"/>
      <c r="B26" s="309" t="s">
        <v>50</v>
      </c>
      <c r="C26" s="309"/>
      <c r="D26" s="300" t="str">
        <f>IF('データ入力'!F24="","有り(　　   　　 　)・無し",(IF('データ入力'!F24+'データ入力'!F30=0,"汚れ無し",(IF('データ入力'!F24+'データ入力'!F30=2,"黒板と机上で有り",(IF('データ入力'!F24=1,"黒板照明で有り","机上照明で有り")))))))</f>
        <v>有り(　　   　　 　)・無し</v>
      </c>
      <c r="E26" s="296"/>
      <c r="F26" s="296"/>
      <c r="G26" s="296"/>
      <c r="H26" s="296"/>
      <c r="I26" s="297"/>
      <c r="J26" s="300" t="str">
        <f>IF('データ入力'!F49="","有り(　　  　　  　)・無し",(IF('データ入力'!F49+'データ入力'!F55=0,"汚れ無し",(IF('データ入力'!F49+'データ入力'!F55=2,"黒板と机上で有り",(IF('データ入力'!F49=1,"黒板照明で有り","机上照明で有り")))))))</f>
        <v>有り(　　  　　  　)・無し</v>
      </c>
      <c r="K26" s="296"/>
      <c r="L26" s="296"/>
      <c r="M26" s="296"/>
      <c r="N26" s="297"/>
      <c r="O26" s="66"/>
      <c r="P26" s="323"/>
      <c r="Q26" s="324"/>
      <c r="R26" s="324"/>
      <c r="S26" s="324"/>
      <c r="T26" s="325"/>
      <c r="U26" s="11"/>
      <c r="V26" s="4"/>
      <c r="W26" s="4"/>
      <c r="X26" s="4"/>
      <c r="Y26" s="7"/>
    </row>
    <row r="27" spans="1:25" ht="17.25" customHeight="1">
      <c r="A27" s="10"/>
      <c r="B27" s="309"/>
      <c r="C27" s="309"/>
      <c r="D27" s="301"/>
      <c r="E27" s="298"/>
      <c r="F27" s="298"/>
      <c r="G27" s="298"/>
      <c r="H27" s="298"/>
      <c r="I27" s="299"/>
      <c r="J27" s="301"/>
      <c r="K27" s="298"/>
      <c r="L27" s="298"/>
      <c r="M27" s="298"/>
      <c r="N27" s="299"/>
      <c r="O27" s="67"/>
      <c r="P27" s="301" t="str">
        <f>IF('データ入力'!B94="","有り・無し",(IF('データ入力'!B94=1,"有り","無し")))</f>
        <v>有り・無し</v>
      </c>
      <c r="Q27" s="298"/>
      <c r="R27" s="298"/>
      <c r="S27" s="298"/>
      <c r="T27" s="299"/>
      <c r="U27" s="11"/>
      <c r="V27" s="4"/>
      <c r="W27" s="4"/>
      <c r="X27" s="4"/>
      <c r="Y27" s="7"/>
    </row>
    <row r="28" spans="1:25" ht="12.75" customHeight="1">
      <c r="A28" s="10"/>
      <c r="B28" s="22"/>
      <c r="C28" s="12" t="s">
        <v>53</v>
      </c>
      <c r="D28" s="317" t="s">
        <v>150</v>
      </c>
      <c r="E28" s="317"/>
      <c r="F28" s="317"/>
      <c r="G28" s="317"/>
      <c r="H28" s="317"/>
      <c r="I28" s="317"/>
      <c r="J28" s="317"/>
      <c r="K28" s="317"/>
      <c r="L28" s="317"/>
      <c r="M28" s="317"/>
      <c r="N28" s="317"/>
      <c r="O28" s="317"/>
      <c r="P28" s="317"/>
      <c r="Q28" s="317"/>
      <c r="R28" s="317"/>
      <c r="S28" s="317"/>
      <c r="T28" s="317"/>
      <c r="U28" s="11"/>
      <c r="V28" s="4"/>
      <c r="W28" s="4"/>
      <c r="X28" s="4"/>
      <c r="Y28" s="7"/>
    </row>
    <row r="29" spans="1:25" ht="12.75" customHeight="1">
      <c r="A29" s="10"/>
      <c r="B29" s="22"/>
      <c r="C29" s="12" t="s">
        <v>152</v>
      </c>
      <c r="D29" s="317" t="s">
        <v>151</v>
      </c>
      <c r="E29" s="317"/>
      <c r="F29" s="317"/>
      <c r="G29" s="317"/>
      <c r="H29" s="317"/>
      <c r="I29" s="317"/>
      <c r="J29" s="317"/>
      <c r="K29" s="317"/>
      <c r="L29" s="317"/>
      <c r="M29" s="317"/>
      <c r="N29" s="317"/>
      <c r="O29" s="317"/>
      <c r="P29" s="317"/>
      <c r="Q29" s="317"/>
      <c r="R29" s="317"/>
      <c r="S29" s="317"/>
      <c r="T29" s="317"/>
      <c r="U29" s="11"/>
      <c r="V29" s="4"/>
      <c r="W29" s="4"/>
      <c r="X29" s="4"/>
      <c r="Y29" s="7"/>
    </row>
    <row r="30" spans="1:25" ht="12.75" customHeight="1">
      <c r="A30" s="10"/>
      <c r="B30" s="22"/>
      <c r="C30" s="12" t="s">
        <v>148</v>
      </c>
      <c r="D30" s="317" t="s">
        <v>54</v>
      </c>
      <c r="E30" s="317"/>
      <c r="F30" s="317"/>
      <c r="G30" s="317"/>
      <c r="H30" s="317"/>
      <c r="I30" s="317"/>
      <c r="J30" s="317"/>
      <c r="K30" s="317"/>
      <c r="L30" s="317"/>
      <c r="M30" s="317"/>
      <c r="N30" s="317"/>
      <c r="O30" s="317"/>
      <c r="P30" s="317"/>
      <c r="Q30" s="317"/>
      <c r="R30" s="317"/>
      <c r="S30" s="317"/>
      <c r="T30" s="317"/>
      <c r="U30" s="11"/>
      <c r="V30" s="4"/>
      <c r="W30" s="4"/>
      <c r="X30" s="4"/>
      <c r="Y30" s="7"/>
    </row>
    <row r="31" spans="1:25" ht="12.75" customHeight="1">
      <c r="A31" s="10"/>
      <c r="B31" s="22"/>
      <c r="C31" s="12" t="s">
        <v>153</v>
      </c>
      <c r="D31" s="317" t="s">
        <v>55</v>
      </c>
      <c r="E31" s="317"/>
      <c r="F31" s="317"/>
      <c r="G31" s="317"/>
      <c r="H31" s="317"/>
      <c r="I31" s="317"/>
      <c r="J31" s="317"/>
      <c r="K31" s="317"/>
      <c r="L31" s="317"/>
      <c r="M31" s="317"/>
      <c r="N31" s="317"/>
      <c r="O31" s="317"/>
      <c r="P31" s="317"/>
      <c r="Q31" s="317"/>
      <c r="R31" s="317"/>
      <c r="S31" s="317"/>
      <c r="T31" s="317"/>
      <c r="U31" s="11"/>
      <c r="V31" s="4"/>
      <c r="W31" s="4"/>
      <c r="X31" s="4"/>
      <c r="Y31" s="7"/>
    </row>
    <row r="32" spans="1:25" ht="12.75" customHeight="1">
      <c r="A32" s="10"/>
      <c r="B32" s="22"/>
      <c r="C32" s="12" t="s">
        <v>149</v>
      </c>
      <c r="D32" s="317" t="s">
        <v>56</v>
      </c>
      <c r="E32" s="317"/>
      <c r="F32" s="317"/>
      <c r="G32" s="317"/>
      <c r="H32" s="317"/>
      <c r="I32" s="317"/>
      <c r="J32" s="317"/>
      <c r="K32" s="317"/>
      <c r="L32" s="317"/>
      <c r="M32" s="317"/>
      <c r="N32" s="317"/>
      <c r="O32" s="317"/>
      <c r="P32" s="317"/>
      <c r="Q32" s="317"/>
      <c r="R32" s="317"/>
      <c r="S32" s="317"/>
      <c r="T32" s="317"/>
      <c r="U32" s="11"/>
      <c r="V32" s="4"/>
      <c r="W32" s="4"/>
      <c r="X32" s="4"/>
      <c r="Y32" s="7"/>
    </row>
    <row r="33" spans="1:25" ht="12.75" customHeight="1">
      <c r="A33" s="10"/>
      <c r="B33" s="22"/>
      <c r="C33" s="12"/>
      <c r="D33" s="317" t="s">
        <v>145</v>
      </c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317"/>
      <c r="P33" s="317"/>
      <c r="Q33" s="317"/>
      <c r="R33" s="317"/>
      <c r="S33" s="317"/>
      <c r="T33" s="317"/>
      <c r="U33" s="11"/>
      <c r="V33" s="4"/>
      <c r="W33" s="4"/>
      <c r="X33" s="4"/>
      <c r="Y33" s="7"/>
    </row>
    <row r="34" spans="1:25" ht="12.75" customHeight="1">
      <c r="A34" s="10"/>
      <c r="B34" s="22"/>
      <c r="C34" s="12" t="s">
        <v>147</v>
      </c>
      <c r="D34" s="317" t="s">
        <v>146</v>
      </c>
      <c r="E34" s="317"/>
      <c r="F34" s="317"/>
      <c r="G34" s="317"/>
      <c r="H34" s="317"/>
      <c r="I34" s="317"/>
      <c r="J34" s="317"/>
      <c r="K34" s="317"/>
      <c r="L34" s="317"/>
      <c r="M34" s="317"/>
      <c r="N34" s="317"/>
      <c r="O34" s="317"/>
      <c r="P34" s="317"/>
      <c r="Q34" s="317"/>
      <c r="R34" s="317"/>
      <c r="S34" s="317"/>
      <c r="T34" s="317"/>
      <c r="U34" s="11"/>
      <c r="V34" s="4"/>
      <c r="W34" s="4"/>
      <c r="X34" s="4"/>
      <c r="Y34" s="7"/>
    </row>
    <row r="35" spans="1:25" ht="12.75" customHeight="1">
      <c r="A35" s="13"/>
      <c r="B35" s="43"/>
      <c r="C35" s="104" t="s">
        <v>161</v>
      </c>
      <c r="D35" s="329" t="s">
        <v>162</v>
      </c>
      <c r="E35" s="329"/>
      <c r="F35" s="329"/>
      <c r="G35" s="329"/>
      <c r="H35" s="329"/>
      <c r="I35" s="329"/>
      <c r="J35" s="329"/>
      <c r="K35" s="329"/>
      <c r="L35" s="329"/>
      <c r="M35" s="329"/>
      <c r="N35" s="329"/>
      <c r="O35" s="329"/>
      <c r="P35" s="329"/>
      <c r="Q35" s="329"/>
      <c r="R35" s="329"/>
      <c r="S35" s="329"/>
      <c r="T35" s="329"/>
      <c r="U35" s="8"/>
      <c r="V35" s="4"/>
      <c r="W35" s="4"/>
      <c r="X35" s="4"/>
      <c r="Y35" s="7"/>
    </row>
    <row r="36" spans="3:25" ht="13.5">
      <c r="C36" s="103">
        <f>'データ入力'!B3</f>
        <v>2010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328" t="str">
        <f>'データ入力'!D3</f>
        <v>藤沢市学校薬剤師会</v>
      </c>
      <c r="O36" s="328"/>
      <c r="P36" s="328"/>
      <c r="Q36" s="328"/>
      <c r="R36" s="328"/>
      <c r="S36" s="328"/>
      <c r="T36" s="328"/>
      <c r="U36" s="4"/>
      <c r="V36" s="4"/>
      <c r="W36" s="4"/>
      <c r="X36" s="4"/>
      <c r="Y36" s="7"/>
    </row>
    <row r="37" spans="3:24" ht="13.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3:24" ht="13.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3:24" ht="13.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3:24" ht="13.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3:24" ht="13.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3:24" ht="13.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3:24" ht="13.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3:24" ht="13.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3:24" ht="13.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3:24" ht="13.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3:24" ht="13.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3:24" ht="13.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3:24" ht="13.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3:24" ht="13.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3:24" ht="13.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3:24" ht="13.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3:24" ht="13.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3:24" ht="13.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3:24" ht="13.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3:24" ht="13.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3:24" ht="13.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3:24" ht="13.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3:24" ht="13.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3:24" ht="13.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3:24" ht="13.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3:24" ht="13.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3:24" ht="13.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3:24" ht="13.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3:24" ht="13.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3:24" ht="13.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3:24" ht="13.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3:24" ht="13.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3:24" ht="13.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3:24" ht="13.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3:24" ht="13.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3:24" ht="13.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3:24" ht="13.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3:24" ht="13.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3:24" ht="13.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3:24" ht="13.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3:24" ht="13.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3:24" ht="13.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3:24" ht="13.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3:24" ht="13.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3:24" ht="13.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3:24" ht="13.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3:24" ht="13.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3:24" ht="13.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3:24" ht="13.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3:24" ht="13.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3:24" ht="13.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3:24" ht="13.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3:24" ht="13.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3:24" ht="13.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3:24" ht="13.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3:24" ht="13.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3:24" ht="13.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3:24" ht="13.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3:24" ht="13.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3:24" ht="13.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3:24" ht="13.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3:24" ht="13.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3:24" ht="13.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3:24" ht="13.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3:24" ht="13.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3:24" ht="13.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3:24" ht="13.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3:24" ht="13.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3:24" ht="13.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3:24" ht="13.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3:24" ht="13.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3:24" ht="13.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3:24" ht="13.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3:24" ht="13.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3:24" ht="13.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3:24" ht="13.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3:24" ht="13.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3:24" ht="13.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3:24" ht="13.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3:24" ht="13.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3:24" ht="13.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3:24" ht="13.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3:24" ht="13.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3:24" ht="13.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3:24" ht="13.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3:24" ht="13.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3:24" ht="13.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3:24" ht="13.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3:24" ht="13.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3:24" ht="13.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3:24" ht="13.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3:24" ht="13.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3:24" ht="13.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3:24" ht="13.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3:24" ht="13.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3:24" ht="13.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3:24" ht="13.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3:24" ht="13.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3:24" ht="13.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3:24" ht="13.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3:24" ht="13.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3:24" ht="13.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3:24" ht="13.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3:24" ht="13.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3:24" ht="13.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3:24" ht="13.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3:24" ht="13.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3:24" ht="13.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3:24" ht="13.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3:24" ht="13.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3:24" ht="13.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3:24" ht="13.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3:24" ht="13.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3:24" ht="13.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3:24" ht="13.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3:24" ht="13.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3:24" ht="13.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3:24" ht="13.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3:24" ht="13.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3:24" ht="13.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3:24" ht="13.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3:24" ht="13.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3:24" ht="13.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3:24" ht="13.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3:24" ht="13.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3:24" ht="13.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3:24" ht="13.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3:24" ht="13.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3:24" ht="13.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3:24" ht="13.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3:24" ht="13.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3:24" ht="13.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3:24" ht="13.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3:24" ht="13.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3:24" ht="13.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3:24" ht="13.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3:24" ht="13.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3:24" ht="13.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3:24" ht="13.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3:24" ht="13.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3:24" ht="13.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3:24" ht="13.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3:24" ht="13.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3:24" ht="13.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3:24" ht="13.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3:24" ht="13.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3:24" ht="13.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3:24" ht="13.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3:24" ht="13.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3:24" ht="13.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3:24" ht="13.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3:24" ht="13.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3:24" ht="13.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3:24" ht="13.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3:24" ht="13.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3:24" ht="13.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3:24" ht="13.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3:24" ht="13.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3:24" ht="13.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3:24" ht="13.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3:24" ht="13.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3:24" ht="13.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3:24" ht="13.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3:24" ht="13.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3:24" ht="13.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3:24" ht="13.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3:24" ht="13.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3:24" ht="13.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3:24" ht="13.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3:24" ht="13.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3:24" ht="13.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3:24" ht="13.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3:24" ht="13.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3:24" ht="13.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3:24" ht="13.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3:24" ht="13.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3:24" ht="13.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3:24" ht="13.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3:24" ht="13.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3:24" ht="13.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3:24" ht="13.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3:24" ht="13.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3:24" ht="13.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3:24" ht="13.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3:24" ht="13.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3:24" ht="13.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3:24" ht="13.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3:24" ht="13.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3:24" ht="13.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3:24" ht="13.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3:24" ht="13.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3:24" ht="13.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3:24" ht="13.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3:24" ht="13.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3:24" ht="13.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3:24" ht="13.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3:24" ht="13.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3:24" ht="13.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3:24" ht="13.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3:24" ht="13.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3:24" ht="13.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3:24" ht="13.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3:24" ht="13.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3:24" ht="13.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3:24" ht="13.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3:24" ht="13.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3:24" ht="13.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3:24" ht="13.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3:24" ht="13.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3:24" ht="13.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3:24" ht="13.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3:24" ht="13.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3:24" ht="13.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3:24" ht="13.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3:24" ht="13.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3:24" ht="13.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3:24" ht="13.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3:24" ht="13.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3:24" ht="13.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3:24" ht="13.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3:24" ht="13.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3:24" ht="13.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3:24" ht="13.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3:24" ht="13.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3:24" ht="13.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3:24" ht="13.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3:24" ht="13.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3:24" ht="13.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3:24" ht="13.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3:24" ht="13.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3:24" ht="13.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3:24" ht="13.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3:24" ht="13.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3:24" ht="13.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3:24" ht="13.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3:24" ht="13.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3:24" ht="13.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3:24" ht="13.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3:24" ht="13.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3:24" ht="13.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3:24" ht="13.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3:24" ht="13.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3:24" ht="13.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3:24" ht="13.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3:24" ht="13.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3:24" ht="13.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3:24" ht="13.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3:24" ht="13.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3:24" ht="13.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3:24" ht="13.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3:24" ht="13.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3:24" ht="13.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3:24" ht="13.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3:24" ht="13.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3:24" ht="13.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3:24" ht="13.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3:24" ht="13.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3:24" ht="13.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3:24" ht="13.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3:24" ht="13.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3:24" ht="13.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3:24" ht="13.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3:24" ht="13.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3:24" ht="13.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3:24" ht="13.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3:24" ht="13.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3:24" ht="13.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3:24" ht="13.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3:24" ht="13.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3:24" ht="13.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3:24" ht="13.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3:24" ht="13.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3:24" ht="13.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</sheetData>
  <mergeCells count="78">
    <mergeCell ref="B26:C27"/>
    <mergeCell ref="B19:C19"/>
    <mergeCell ref="B20:C20"/>
    <mergeCell ref="B21:C21"/>
    <mergeCell ref="B22:C22"/>
    <mergeCell ref="N36:T36"/>
    <mergeCell ref="D32:T32"/>
    <mergeCell ref="D33:T33"/>
    <mergeCell ref="D35:T35"/>
    <mergeCell ref="D34:T34"/>
    <mergeCell ref="C12:T12"/>
    <mergeCell ref="B23:C23"/>
    <mergeCell ref="B24:C25"/>
    <mergeCell ref="P24:T24"/>
    <mergeCell ref="S22:T22"/>
    <mergeCell ref="C14:T14"/>
    <mergeCell ref="C15:T15"/>
    <mergeCell ref="C13:T13"/>
    <mergeCell ref="P23:Q23"/>
    <mergeCell ref="D22:E22"/>
    <mergeCell ref="L3:N3"/>
    <mergeCell ref="P3:S3"/>
    <mergeCell ref="D28:T28"/>
    <mergeCell ref="P25:T26"/>
    <mergeCell ref="S21:T21"/>
    <mergeCell ref="J24:J25"/>
    <mergeCell ref="K24:K25"/>
    <mergeCell ref="L24:L25"/>
    <mergeCell ref="C5:T5"/>
    <mergeCell ref="C11:T11"/>
    <mergeCell ref="H1:L1"/>
    <mergeCell ref="E2:I2"/>
    <mergeCell ref="J2:K2"/>
    <mergeCell ref="L2:M2"/>
    <mergeCell ref="D30:T30"/>
    <mergeCell ref="D31:T31"/>
    <mergeCell ref="J26:N27"/>
    <mergeCell ref="P27:T27"/>
    <mergeCell ref="D26:I27"/>
    <mergeCell ref="D29:T29"/>
    <mergeCell ref="G22:H22"/>
    <mergeCell ref="L22:M22"/>
    <mergeCell ref="P22:R22"/>
    <mergeCell ref="G21:H21"/>
    <mergeCell ref="L21:M21"/>
    <mergeCell ref="L17:M17"/>
    <mergeCell ref="M18:N18"/>
    <mergeCell ref="J18:L18"/>
    <mergeCell ref="R23:T23"/>
    <mergeCell ref="P21:R21"/>
    <mergeCell ref="P17:T18"/>
    <mergeCell ref="P19:T19"/>
    <mergeCell ref="L20:M20"/>
    <mergeCell ref="B17:C18"/>
    <mergeCell ref="D23:E23"/>
    <mergeCell ref="F23:I23"/>
    <mergeCell ref="K23:N23"/>
    <mergeCell ref="D17:E17"/>
    <mergeCell ref="D18:G18"/>
    <mergeCell ref="H18:I18"/>
    <mergeCell ref="G17:H17"/>
    <mergeCell ref="G19:I19"/>
    <mergeCell ref="D21:E21"/>
    <mergeCell ref="D19:F19"/>
    <mergeCell ref="S20:T20"/>
    <mergeCell ref="P20:R20"/>
    <mergeCell ref="J19:K19"/>
    <mergeCell ref="L19:N19"/>
    <mergeCell ref="C6:T7"/>
    <mergeCell ref="C8:T10"/>
    <mergeCell ref="H4:L4"/>
    <mergeCell ref="M24:N25"/>
    <mergeCell ref="D24:E25"/>
    <mergeCell ref="F24:F25"/>
    <mergeCell ref="G24:G25"/>
    <mergeCell ref="H24:I25"/>
    <mergeCell ref="D20:E20"/>
    <mergeCell ref="G20:H20"/>
  </mergeCells>
  <printOptions/>
  <pageMargins left="0.47" right="0.37" top="0.33" bottom="0.27" header="0.32" footer="0.33"/>
  <pageSetup orientation="portrait" paperSize="9" scale="11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318"/>
  <sheetViews>
    <sheetView workbookViewId="0" topLeftCell="A1">
      <selection activeCell="C11" sqref="C11:T11"/>
    </sheetView>
  </sheetViews>
  <sheetFormatPr defaultColWidth="9.00390625" defaultRowHeight="13.5"/>
  <cols>
    <col min="1" max="1" width="1.75390625" style="0" customWidth="1"/>
    <col min="2" max="2" width="0.12890625" style="0" customWidth="1"/>
    <col min="4" max="4" width="2.75390625" style="0" customWidth="1"/>
    <col min="5" max="5" width="4.375" style="0" customWidth="1"/>
    <col min="6" max="6" width="4.625" style="0" customWidth="1"/>
    <col min="7" max="7" width="3.50390625" style="0" customWidth="1"/>
    <col min="8" max="8" width="5.50390625" style="0" customWidth="1"/>
    <col min="9" max="9" width="3.25390625" style="0" customWidth="1"/>
    <col min="10" max="10" width="7.50390625" style="0" customWidth="1"/>
    <col min="11" max="11" width="4.375" style="0" customWidth="1"/>
    <col min="12" max="12" width="4.25390625" style="0" customWidth="1"/>
    <col min="13" max="13" width="3.625" style="0" customWidth="1"/>
    <col min="14" max="14" width="3.75390625" style="0" customWidth="1"/>
    <col min="15" max="15" width="0.5" style="0" customWidth="1"/>
    <col min="16" max="16" width="4.125" style="0" customWidth="1"/>
    <col min="17" max="17" width="4.375" style="0" customWidth="1"/>
    <col min="18" max="18" width="4.125" style="0" customWidth="1"/>
    <col min="19" max="19" width="3.375" style="0" customWidth="1"/>
    <col min="20" max="20" width="3.75390625" style="0" customWidth="1"/>
    <col min="21" max="21" width="1.12109375" style="0" customWidth="1"/>
  </cols>
  <sheetData>
    <row r="1" spans="3:24" ht="30.75" customHeight="1">
      <c r="C1" s="1"/>
      <c r="D1" s="1"/>
      <c r="E1" s="1"/>
      <c r="F1" s="1"/>
      <c r="G1" s="1"/>
      <c r="H1" s="318" t="s">
        <v>57</v>
      </c>
      <c r="I1" s="318"/>
      <c r="J1" s="318"/>
      <c r="K1" s="318"/>
      <c r="L1" s="318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7.75" customHeight="1">
      <c r="A2" s="17"/>
      <c r="B2" s="17"/>
      <c r="C2" s="98" t="str">
        <f>'一般教室用1'!H2</f>
        <v>神奈川県</v>
      </c>
      <c r="D2" s="18" t="s">
        <v>1</v>
      </c>
      <c r="E2" s="319">
        <f>'一般教室用1'!L2</f>
        <v>0</v>
      </c>
      <c r="F2" s="319"/>
      <c r="G2" s="319"/>
      <c r="H2" s="319"/>
      <c r="I2" s="319"/>
      <c r="J2" s="320" t="s">
        <v>58</v>
      </c>
      <c r="K2" s="320"/>
      <c r="L2" s="320" t="s">
        <v>5</v>
      </c>
      <c r="M2" s="320"/>
      <c r="N2" s="18">
        <f>'データ入力'!B7</f>
        <v>22</v>
      </c>
      <c r="O2" s="18"/>
      <c r="P2" s="18" t="s">
        <v>6</v>
      </c>
      <c r="Q2" s="18"/>
      <c r="R2" s="18" t="s">
        <v>7</v>
      </c>
      <c r="S2" s="18"/>
      <c r="T2" s="18" t="s">
        <v>8</v>
      </c>
      <c r="U2" s="19"/>
      <c r="V2" s="1"/>
      <c r="W2" s="1"/>
      <c r="X2" s="1"/>
    </row>
    <row r="3" spans="3:24" ht="25.5" customHeight="1">
      <c r="C3" s="14"/>
      <c r="D3" s="14"/>
      <c r="E3" s="14"/>
      <c r="F3" s="14"/>
      <c r="G3" s="14"/>
      <c r="H3" s="15"/>
      <c r="I3" s="15"/>
      <c r="J3" s="15"/>
      <c r="K3" s="15"/>
      <c r="L3" s="321" t="s">
        <v>59</v>
      </c>
      <c r="M3" s="321"/>
      <c r="N3" s="321"/>
      <c r="O3" s="14"/>
      <c r="P3" s="322">
        <f>'一般教室用1'!X2</f>
        <v>0</v>
      </c>
      <c r="Q3" s="322"/>
      <c r="R3" s="322"/>
      <c r="S3" s="322"/>
      <c r="T3" s="14" t="s">
        <v>60</v>
      </c>
      <c r="U3" s="4"/>
      <c r="V3" s="1"/>
      <c r="W3" s="1"/>
      <c r="X3" s="1"/>
    </row>
    <row r="4" spans="1:24" ht="30.75" customHeight="1">
      <c r="A4" s="9"/>
      <c r="B4" s="42"/>
      <c r="C4" s="99" t="s">
        <v>61</v>
      </c>
      <c r="D4" s="2"/>
      <c r="E4" s="2"/>
      <c r="F4" s="2"/>
      <c r="G4" s="2"/>
      <c r="H4" s="295" t="str">
        <f>'検査報告書ＰＣ用'!H4</f>
        <v>照 度 検 査</v>
      </c>
      <c r="I4" s="295"/>
      <c r="J4" s="295"/>
      <c r="K4" s="295"/>
      <c r="L4" s="295"/>
      <c r="M4" s="2"/>
      <c r="N4" s="2"/>
      <c r="O4" s="2"/>
      <c r="P4" s="2"/>
      <c r="Q4" s="2"/>
      <c r="R4" s="2"/>
      <c r="S4" s="2"/>
      <c r="T4" s="2"/>
      <c r="U4" s="3"/>
      <c r="V4" s="1"/>
      <c r="W4" s="1"/>
      <c r="X4" s="1"/>
    </row>
    <row r="5" spans="1:24" ht="19.5" customHeight="1">
      <c r="A5" s="10"/>
      <c r="B5" s="22"/>
      <c r="C5" s="331" t="s">
        <v>154</v>
      </c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1"/>
      <c r="T5" s="331"/>
      <c r="U5" s="6"/>
      <c r="V5" s="1"/>
      <c r="W5" s="1"/>
      <c r="X5" s="1"/>
    </row>
    <row r="6" spans="1:24" ht="19.5" customHeight="1">
      <c r="A6" s="10"/>
      <c r="B6" s="22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332"/>
      <c r="P6" s="332"/>
      <c r="Q6" s="332"/>
      <c r="R6" s="332"/>
      <c r="S6" s="332"/>
      <c r="T6" s="332"/>
      <c r="U6" s="6"/>
      <c r="V6" s="1"/>
      <c r="W6" s="1"/>
      <c r="X6" s="1"/>
    </row>
    <row r="7" spans="1:24" ht="19.5" customHeight="1">
      <c r="A7" s="10"/>
      <c r="B7" s="22"/>
      <c r="C7" s="330"/>
      <c r="D7" s="330"/>
      <c r="E7" s="330"/>
      <c r="F7" s="330"/>
      <c r="G7" s="330"/>
      <c r="H7" s="330"/>
      <c r="I7" s="330"/>
      <c r="J7" s="330"/>
      <c r="K7" s="330"/>
      <c r="L7" s="330"/>
      <c r="M7" s="330"/>
      <c r="N7" s="330"/>
      <c r="O7" s="330"/>
      <c r="P7" s="330"/>
      <c r="Q7" s="330"/>
      <c r="R7" s="330"/>
      <c r="S7" s="330"/>
      <c r="T7" s="330"/>
      <c r="U7" s="6"/>
      <c r="V7" s="1"/>
      <c r="W7" s="1"/>
      <c r="X7" s="1"/>
    </row>
    <row r="8" spans="1:24" ht="19.5" customHeight="1">
      <c r="A8" s="10"/>
      <c r="B8" s="22"/>
      <c r="C8" s="330"/>
      <c r="D8" s="330"/>
      <c r="E8" s="330"/>
      <c r="F8" s="330"/>
      <c r="G8" s="330"/>
      <c r="H8" s="330"/>
      <c r="I8" s="330"/>
      <c r="J8" s="330"/>
      <c r="K8" s="330"/>
      <c r="L8" s="330"/>
      <c r="M8" s="330"/>
      <c r="N8" s="330"/>
      <c r="O8" s="330"/>
      <c r="P8" s="330"/>
      <c r="Q8" s="330"/>
      <c r="R8" s="330"/>
      <c r="S8" s="330"/>
      <c r="T8" s="330"/>
      <c r="U8" s="6"/>
      <c r="V8" s="1"/>
      <c r="W8" s="1"/>
      <c r="X8" s="1"/>
    </row>
    <row r="9" spans="1:24" ht="19.5" customHeight="1">
      <c r="A9" s="10"/>
      <c r="B9" s="22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6"/>
      <c r="V9" s="1"/>
      <c r="W9" s="1"/>
      <c r="X9" s="1"/>
    </row>
    <row r="10" spans="1:24" ht="19.5" customHeight="1">
      <c r="A10" s="10"/>
      <c r="B10" s="22"/>
      <c r="C10" s="330"/>
      <c r="D10" s="330"/>
      <c r="E10" s="330"/>
      <c r="F10" s="330"/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0"/>
      <c r="R10" s="330"/>
      <c r="S10" s="330"/>
      <c r="T10" s="330"/>
      <c r="U10" s="6"/>
      <c r="V10" s="1"/>
      <c r="W10" s="1"/>
      <c r="X10" s="1"/>
    </row>
    <row r="11" spans="1:24" ht="19.5" customHeight="1">
      <c r="A11" s="10"/>
      <c r="B11" s="22"/>
      <c r="C11" s="330"/>
      <c r="D11" s="330"/>
      <c r="E11" s="330"/>
      <c r="F11" s="330"/>
      <c r="G11" s="330"/>
      <c r="H11" s="330"/>
      <c r="I11" s="330"/>
      <c r="J11" s="330"/>
      <c r="K11" s="330"/>
      <c r="L11" s="330"/>
      <c r="M11" s="330"/>
      <c r="N11" s="330"/>
      <c r="O11" s="330"/>
      <c r="P11" s="330"/>
      <c r="Q11" s="330"/>
      <c r="R11" s="330"/>
      <c r="S11" s="330"/>
      <c r="T11" s="330"/>
      <c r="U11" s="6"/>
      <c r="V11" s="1"/>
      <c r="W11" s="1"/>
      <c r="X11" s="1"/>
    </row>
    <row r="12" spans="1:24" ht="19.5" customHeight="1">
      <c r="A12" s="10"/>
      <c r="B12" s="22"/>
      <c r="C12" s="330"/>
      <c r="D12" s="330"/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330"/>
      <c r="T12" s="330"/>
      <c r="U12" s="6"/>
      <c r="V12" s="1"/>
      <c r="W12" s="1"/>
      <c r="X12" s="1"/>
    </row>
    <row r="13" spans="1:24" ht="19.5" customHeight="1">
      <c r="A13" s="10"/>
      <c r="B13" s="22"/>
      <c r="C13" s="330"/>
      <c r="D13" s="330"/>
      <c r="E13" s="330"/>
      <c r="F13" s="330"/>
      <c r="G13" s="330"/>
      <c r="H13" s="330"/>
      <c r="I13" s="330"/>
      <c r="J13" s="330"/>
      <c r="K13" s="330"/>
      <c r="L13" s="330"/>
      <c r="M13" s="330"/>
      <c r="N13" s="330"/>
      <c r="O13" s="330"/>
      <c r="P13" s="330"/>
      <c r="Q13" s="330"/>
      <c r="R13" s="330"/>
      <c r="S13" s="330"/>
      <c r="T13" s="330"/>
      <c r="U13" s="6"/>
      <c r="V13" s="1"/>
      <c r="W13" s="1"/>
      <c r="X13" s="1"/>
    </row>
    <row r="14" spans="1:24" ht="19.5" customHeight="1">
      <c r="A14" s="10"/>
      <c r="B14" s="22"/>
      <c r="C14" s="330"/>
      <c r="D14" s="330"/>
      <c r="E14" s="330"/>
      <c r="F14" s="330"/>
      <c r="G14" s="330"/>
      <c r="H14" s="330"/>
      <c r="I14" s="330"/>
      <c r="J14" s="330"/>
      <c r="K14" s="330"/>
      <c r="L14" s="330"/>
      <c r="M14" s="330"/>
      <c r="N14" s="330"/>
      <c r="O14" s="330"/>
      <c r="P14" s="330"/>
      <c r="Q14" s="330"/>
      <c r="R14" s="330"/>
      <c r="S14" s="330"/>
      <c r="T14" s="330"/>
      <c r="U14" s="6"/>
      <c r="V14" s="1"/>
      <c r="W14" s="1"/>
      <c r="X14" s="1"/>
    </row>
    <row r="15" spans="1:24" ht="19.5" customHeight="1">
      <c r="A15" s="10"/>
      <c r="B15" s="22"/>
      <c r="C15" s="330"/>
      <c r="D15" s="330"/>
      <c r="E15" s="330"/>
      <c r="F15" s="330"/>
      <c r="G15" s="330"/>
      <c r="H15" s="330"/>
      <c r="I15" s="330"/>
      <c r="J15" s="330"/>
      <c r="K15" s="330"/>
      <c r="L15" s="330"/>
      <c r="M15" s="330"/>
      <c r="N15" s="330"/>
      <c r="O15" s="330"/>
      <c r="P15" s="330"/>
      <c r="Q15" s="330"/>
      <c r="R15" s="330"/>
      <c r="S15" s="330"/>
      <c r="T15" s="330"/>
      <c r="U15" s="6"/>
      <c r="V15" s="1"/>
      <c r="W15" s="1"/>
      <c r="X15" s="1"/>
    </row>
    <row r="16" spans="1:24" ht="19.5" customHeight="1">
      <c r="A16" s="10"/>
      <c r="B16" s="22"/>
      <c r="C16" s="330"/>
      <c r="D16" s="330"/>
      <c r="E16" s="330"/>
      <c r="F16" s="330"/>
      <c r="G16" s="330"/>
      <c r="H16" s="330"/>
      <c r="I16" s="330"/>
      <c r="J16" s="330"/>
      <c r="K16" s="330"/>
      <c r="L16" s="330"/>
      <c r="M16" s="330"/>
      <c r="N16" s="330"/>
      <c r="O16" s="330"/>
      <c r="P16" s="330"/>
      <c r="Q16" s="330"/>
      <c r="R16" s="330"/>
      <c r="S16" s="330"/>
      <c r="T16" s="330"/>
      <c r="U16" s="6"/>
      <c r="V16" s="1"/>
      <c r="W16" s="1"/>
      <c r="X16" s="1"/>
    </row>
    <row r="17" spans="1:24" ht="19.5" customHeight="1">
      <c r="A17" s="10"/>
      <c r="B17" s="22"/>
      <c r="C17" s="330"/>
      <c r="D17" s="330"/>
      <c r="E17" s="330"/>
      <c r="F17" s="330"/>
      <c r="G17" s="330"/>
      <c r="H17" s="330"/>
      <c r="I17" s="330"/>
      <c r="J17" s="330"/>
      <c r="K17" s="330"/>
      <c r="L17" s="330"/>
      <c r="M17" s="330"/>
      <c r="N17" s="330"/>
      <c r="O17" s="330"/>
      <c r="P17" s="330"/>
      <c r="Q17" s="330"/>
      <c r="R17" s="330"/>
      <c r="S17" s="330"/>
      <c r="T17" s="330"/>
      <c r="U17" s="6"/>
      <c r="V17" s="1"/>
      <c r="W17" s="1"/>
      <c r="X17" s="1"/>
    </row>
    <row r="18" spans="1:24" ht="19.5" customHeight="1">
      <c r="A18" s="10"/>
      <c r="B18" s="22"/>
      <c r="C18" s="330"/>
      <c r="D18" s="330"/>
      <c r="E18" s="330"/>
      <c r="F18" s="330"/>
      <c r="G18" s="330"/>
      <c r="H18" s="330"/>
      <c r="I18" s="330"/>
      <c r="J18" s="330"/>
      <c r="K18" s="330"/>
      <c r="L18" s="330"/>
      <c r="M18" s="330"/>
      <c r="N18" s="330"/>
      <c r="O18" s="330"/>
      <c r="P18" s="330"/>
      <c r="Q18" s="330"/>
      <c r="R18" s="330"/>
      <c r="S18" s="330"/>
      <c r="T18" s="330"/>
      <c r="U18" s="6"/>
      <c r="V18" s="1"/>
      <c r="W18" s="1"/>
      <c r="X18" s="1"/>
    </row>
    <row r="19" spans="1:24" ht="19.5" customHeight="1">
      <c r="A19" s="10"/>
      <c r="B19" s="22"/>
      <c r="C19" s="330"/>
      <c r="D19" s="330"/>
      <c r="E19" s="330"/>
      <c r="F19" s="330"/>
      <c r="G19" s="330"/>
      <c r="H19" s="330"/>
      <c r="I19" s="330"/>
      <c r="J19" s="330"/>
      <c r="K19" s="330"/>
      <c r="L19" s="330"/>
      <c r="M19" s="330"/>
      <c r="N19" s="330"/>
      <c r="O19" s="330"/>
      <c r="P19" s="330"/>
      <c r="Q19" s="330"/>
      <c r="R19" s="330"/>
      <c r="S19" s="330"/>
      <c r="T19" s="330"/>
      <c r="U19" s="6"/>
      <c r="V19" s="1"/>
      <c r="W19" s="1"/>
      <c r="X19" s="1"/>
    </row>
    <row r="20" spans="1:24" ht="3.75" customHeight="1">
      <c r="A20" s="10"/>
      <c r="B20" s="22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6"/>
      <c r="V20" s="1"/>
      <c r="W20" s="1"/>
      <c r="X20" s="1"/>
    </row>
    <row r="21" spans="1:25" ht="19.5" customHeight="1">
      <c r="A21" s="10"/>
      <c r="B21" s="309" t="s">
        <v>12</v>
      </c>
      <c r="C21" s="309"/>
      <c r="D21" s="313">
        <f>'一般教室用1'!H4</f>
        <v>0</v>
      </c>
      <c r="E21" s="314"/>
      <c r="F21" s="56" t="s">
        <v>13</v>
      </c>
      <c r="G21" s="314">
        <f>'一般教室用1'!O4</f>
        <v>0</v>
      </c>
      <c r="H21" s="314"/>
      <c r="I21" s="57" t="s">
        <v>14</v>
      </c>
      <c r="J21" s="55">
        <f>'一般教室用2'!H4</f>
        <v>0</v>
      </c>
      <c r="K21" s="56" t="s">
        <v>13</v>
      </c>
      <c r="L21" s="314">
        <f>'一般教室用2'!O4</f>
        <v>0</v>
      </c>
      <c r="M21" s="314"/>
      <c r="N21" s="57" t="s">
        <v>14</v>
      </c>
      <c r="O21" s="56"/>
      <c r="P21" s="304" t="s">
        <v>15</v>
      </c>
      <c r="Q21" s="305"/>
      <c r="R21" s="305"/>
      <c r="S21" s="305"/>
      <c r="T21" s="306"/>
      <c r="U21" s="11"/>
      <c r="V21" s="4"/>
      <c r="W21" s="4"/>
      <c r="X21" s="4"/>
      <c r="Y21" s="7"/>
    </row>
    <row r="22" spans="1:25" ht="19.5" customHeight="1">
      <c r="A22" s="10"/>
      <c r="B22" s="309"/>
      <c r="C22" s="309"/>
      <c r="D22" s="315">
        <f>'一般教室用1'!X4</f>
        <v>0</v>
      </c>
      <c r="E22" s="316"/>
      <c r="F22" s="316"/>
      <c r="G22" s="316"/>
      <c r="H22" s="261" t="s">
        <v>40</v>
      </c>
      <c r="I22" s="262"/>
      <c r="J22" s="315">
        <f>'一般教室用2'!X4</f>
        <v>0</v>
      </c>
      <c r="K22" s="316"/>
      <c r="L22" s="316"/>
      <c r="M22" s="261" t="s">
        <v>40</v>
      </c>
      <c r="N22" s="262"/>
      <c r="O22" s="58"/>
      <c r="P22" s="259"/>
      <c r="Q22" s="261"/>
      <c r="R22" s="261"/>
      <c r="S22" s="261"/>
      <c r="T22" s="262"/>
      <c r="U22" s="11"/>
      <c r="V22" s="4"/>
      <c r="W22" s="4"/>
      <c r="X22" s="4"/>
      <c r="Y22" s="7"/>
    </row>
    <row r="23" spans="1:25" ht="19.5" customHeight="1">
      <c r="A23" s="10"/>
      <c r="B23" s="309" t="s">
        <v>41</v>
      </c>
      <c r="C23" s="309"/>
      <c r="D23" s="304" t="s">
        <v>42</v>
      </c>
      <c r="E23" s="305"/>
      <c r="F23" s="306"/>
      <c r="G23" s="304" t="s">
        <v>43</v>
      </c>
      <c r="H23" s="305"/>
      <c r="I23" s="306"/>
      <c r="J23" s="304" t="s">
        <v>42</v>
      </c>
      <c r="K23" s="306"/>
      <c r="L23" s="304" t="s">
        <v>43</v>
      </c>
      <c r="M23" s="305"/>
      <c r="N23" s="306"/>
      <c r="O23" s="58"/>
      <c r="P23" s="304" t="s">
        <v>44</v>
      </c>
      <c r="Q23" s="305"/>
      <c r="R23" s="305"/>
      <c r="S23" s="305"/>
      <c r="T23" s="306"/>
      <c r="U23" s="11"/>
      <c r="V23" s="4"/>
      <c r="W23" s="4"/>
      <c r="X23" s="4"/>
      <c r="Y23" s="7"/>
    </row>
    <row r="24" spans="1:25" ht="21" customHeight="1">
      <c r="A24" s="10"/>
      <c r="B24" s="309" t="s">
        <v>45</v>
      </c>
      <c r="C24" s="309"/>
      <c r="D24" s="302">
        <f>MAX('一般教室用1'!H10,'一般教室用1'!H13,'一般教室用1'!H16,'一般教室用1'!O10,'一般教室用1'!O13,'一般教室用1'!O16,'一般教室用1'!U10,'一般教室用1'!U13,'一般教室用1'!U16,'検査報告書ＰＣ用'!V16:X17)</f>
        <v>0</v>
      </c>
      <c r="E24" s="303"/>
      <c r="F24" s="60" t="s">
        <v>18</v>
      </c>
      <c r="G24" s="302">
        <f>MAX('一般教室用1'!H21,'一般教室用1'!H24,'一般教室用1'!H27,'一般教室用1'!O21,'一般教室用1'!O24,'一般教室用1'!O27,'一般教室用1'!U21,'一般教室用1'!U24,'一般教室用1'!U27)</f>
        <v>0</v>
      </c>
      <c r="H24" s="303"/>
      <c r="I24" s="60" t="s">
        <v>18</v>
      </c>
      <c r="J24" s="59">
        <f>MAX('一般教室用2'!H10,'一般教室用2'!H13,'一般教室用2'!H16,'一般教室用2'!O10,'一般教室用2'!O13,'一般教室用2'!O16,'一般教室用2'!U10,'一般教室用2'!U13,'一般教室用2'!U16)</f>
        <v>0</v>
      </c>
      <c r="K24" s="60" t="s">
        <v>18</v>
      </c>
      <c r="L24" s="302">
        <f>MAX('一般教室用2'!H21,'一般教室用2'!H24,'一般教室用2'!H27,'一般教室用2'!O21,'一般教室用2'!O24,'一般教室用2'!O27,'一般教室用2'!U21,'一般教室用2'!U24,'一般教室用2'!U27)</f>
        <v>0</v>
      </c>
      <c r="M24" s="303"/>
      <c r="N24" s="60" t="s">
        <v>18</v>
      </c>
      <c r="O24" s="61"/>
      <c r="P24" s="302">
        <f>MAX('コンピュータ教室用1'!H16,'コンピュータ教室用1'!H20,'コンピュータ教室用1'!H24,'コンピュータ教室用1'!O16,'コンピュータ教室用1'!O20,'コンピュータ教室用1'!O24,'コンピュータ教室用1'!U16,'コンピュータ教室用1'!U20,'コンピュータ教室用1'!U24)</f>
        <v>0</v>
      </c>
      <c r="Q24" s="303"/>
      <c r="R24" s="303"/>
      <c r="S24" s="307" t="s">
        <v>18</v>
      </c>
      <c r="T24" s="308"/>
      <c r="U24" s="11"/>
      <c r="V24" s="4"/>
      <c r="W24" s="4"/>
      <c r="X24" s="4"/>
      <c r="Y24" s="7"/>
    </row>
    <row r="25" spans="1:25" ht="21" customHeight="1">
      <c r="A25" s="10"/>
      <c r="B25" s="309" t="s">
        <v>46</v>
      </c>
      <c r="C25" s="309"/>
      <c r="D25" s="302">
        <f>MIN('一般教室用1'!H10,'一般教室用1'!H13,'一般教室用1'!H16,'一般教室用1'!O10,'一般教室用1'!O13,'一般教室用1'!O16,'一般教室用1'!U10,'一般教室用1'!U13,'一般教室用1'!U16,'検査報告書ＰＣ用'!V16:X17)</f>
        <v>0</v>
      </c>
      <c r="E25" s="303"/>
      <c r="F25" s="60" t="s">
        <v>18</v>
      </c>
      <c r="G25" s="302">
        <f>MIN('一般教室用1'!H21,'一般教室用1'!H24,'一般教室用1'!H27,'一般教室用1'!O21,'一般教室用1'!O24,'一般教室用1'!O27,'一般教室用1'!U21,'一般教室用1'!U24,'一般教室用1'!U27)</f>
        <v>0</v>
      </c>
      <c r="H25" s="303"/>
      <c r="I25" s="60" t="s">
        <v>18</v>
      </c>
      <c r="J25" s="59">
        <f>MIN('一般教室用2'!H10,'一般教室用2'!H13,'一般教室用2'!H16,'一般教室用2'!O10,'一般教室用2'!O13,'一般教室用2'!O16,'一般教室用2'!U10,'一般教室用2'!U13,'一般教室用2'!U16)</f>
        <v>0</v>
      </c>
      <c r="K25" s="60" t="s">
        <v>18</v>
      </c>
      <c r="L25" s="302">
        <f>MIN('一般教室用2'!H21,'一般教室用2'!H24,'一般教室用2'!H27,'一般教室用2'!O21,'一般教室用2'!O24,'一般教室用2'!O27,'一般教室用2'!U21,'一般教室用2'!U24,'一般教室用2'!U27)</f>
        <v>0</v>
      </c>
      <c r="M25" s="303"/>
      <c r="N25" s="60" t="s">
        <v>18</v>
      </c>
      <c r="O25" s="61"/>
      <c r="P25" s="302">
        <f>MIN('コンピュータ教室用1'!H16,'コンピュータ教室用1'!H20,'コンピュータ教室用1'!H24,'コンピュータ教室用1'!O16,'コンピュータ教室用1'!O20,'コンピュータ教室用1'!O24,'コンピュータ教室用1'!U16,'コンピュータ教室用1'!U20,'コンピュータ教室用1'!U24)</f>
        <v>0</v>
      </c>
      <c r="Q25" s="303"/>
      <c r="R25" s="303"/>
      <c r="S25" s="307" t="s">
        <v>18</v>
      </c>
      <c r="T25" s="308"/>
      <c r="U25" s="11"/>
      <c r="V25" s="4"/>
      <c r="W25" s="4"/>
      <c r="X25" s="4"/>
      <c r="Y25" s="7"/>
    </row>
    <row r="26" spans="1:25" ht="21" customHeight="1">
      <c r="A26" s="10"/>
      <c r="B26" s="309" t="s">
        <v>47</v>
      </c>
      <c r="C26" s="309"/>
      <c r="D26" s="302">
        <f>IF(D25&gt;0,(IF((D24/D25)&lt;=INT(D24/D25),INT(D24/D25),INT(D24/D25)+1)),"")</f>
      </c>
      <c r="E26" s="303"/>
      <c r="F26" s="62" t="s">
        <v>48</v>
      </c>
      <c r="G26" s="302">
        <f>IF(G25&gt;0,(IF((G24/G25)&lt;=INT(G24/G25),INT(G24/G25),INT(G24/G25)+1)),"")</f>
      </c>
      <c r="H26" s="303"/>
      <c r="I26" s="62" t="s">
        <v>48</v>
      </c>
      <c r="J26" s="59">
        <f>IF(J25&gt;0,(IF((J24/J25)&lt;=INT(J24/J25),INT(J24/J25),INT(J24/J25)+1)),"")</f>
      </c>
      <c r="K26" s="63" t="s">
        <v>62</v>
      </c>
      <c r="L26" s="302">
        <f>IF(L25&gt;0,(IF((L24/L25)&lt;=INT(L24/L25),INT(L24/L25),INT(L24/L25)+1)),"")</f>
      </c>
      <c r="M26" s="303"/>
      <c r="N26" s="62" t="s">
        <v>48</v>
      </c>
      <c r="O26" s="64"/>
      <c r="P26" s="302">
        <f>IF(P25&gt;0,(IF((P24/P25)&lt;=INT(P24/P25),INT(P24/P25),INT(P24/P25)+1)),"")</f>
      </c>
      <c r="Q26" s="303"/>
      <c r="R26" s="303"/>
      <c r="S26" s="203" t="s">
        <v>48</v>
      </c>
      <c r="T26" s="284"/>
      <c r="U26" s="11"/>
      <c r="V26" s="4"/>
      <c r="W26" s="4"/>
      <c r="X26" s="4"/>
      <c r="Y26" s="7"/>
    </row>
    <row r="27" spans="1:25" ht="24.75" customHeight="1">
      <c r="A27" s="10"/>
      <c r="B27" s="309" t="s">
        <v>49</v>
      </c>
      <c r="C27" s="309"/>
      <c r="D27" s="310" t="s">
        <v>25</v>
      </c>
      <c r="E27" s="311"/>
      <c r="F27" s="311" t="str">
        <f>IF('データ入力'!D24="","有り・無し",(IF('データ入力'!D24+'データ入力'!D30=0,"無し","有り")))</f>
        <v>有り・無し</v>
      </c>
      <c r="G27" s="311"/>
      <c r="H27" s="311"/>
      <c r="I27" s="312"/>
      <c r="J27" s="65" t="s">
        <v>110</v>
      </c>
      <c r="K27" s="311" t="str">
        <f>IF('データ入力'!D49="","有り・無し",(IF('データ入力'!D49+'データ入力'!D55=0,"無し","有り")))</f>
        <v>有り・無し</v>
      </c>
      <c r="L27" s="311"/>
      <c r="M27" s="311"/>
      <c r="N27" s="312"/>
      <c r="O27" s="66"/>
      <c r="P27" s="310" t="s">
        <v>110</v>
      </c>
      <c r="Q27" s="311"/>
      <c r="R27" s="311" t="str">
        <f>IF('データ入力'!D100="","有り・無し",(IF('データ入力'!D100=0,"無し","有り")))</f>
        <v>有り・無し</v>
      </c>
      <c r="S27" s="311"/>
      <c r="T27" s="312"/>
      <c r="U27" s="11"/>
      <c r="V27" s="4"/>
      <c r="W27" s="4"/>
      <c r="X27" s="4"/>
      <c r="Y27" s="7"/>
    </row>
    <row r="28" spans="1:25" ht="15.75" customHeight="1">
      <c r="A28" s="10"/>
      <c r="B28" s="309" t="s">
        <v>36</v>
      </c>
      <c r="C28" s="309"/>
      <c r="D28" s="300" t="str">
        <f>IF('データ入力'!C22="未設定","有り（",(IF('データ入力'!B21+'データ入力'!B22=0,"","有り(")))</f>
        <v>有り（</v>
      </c>
      <c r="E28" s="296"/>
      <c r="F28" s="296" t="str">
        <f>IF('データ入力'!C20="未設定","ＴＶ・",(IF('データ入力'!B20=0,"",(IF('データ入力'!B21=1,"ＴＶ・","")))))</f>
        <v>ＴＶ・</v>
      </c>
      <c r="G28" s="296" t="str">
        <f>IF('データ入力'!C22="未設定","黒板",(IF('データ入力'!B22=0,"","黒板")))</f>
        <v>黒板</v>
      </c>
      <c r="H28" s="296" t="str">
        <f>IF('データ入力'!C22="未設定",")・無し",(IF('データ入力'!B21+'データ入力'!B22=0,"無し",")")))</f>
        <v>)・無し</v>
      </c>
      <c r="I28" s="297"/>
      <c r="J28" s="300" t="str">
        <f>IF('データ入力'!C47="未設定","有り（",(IF('データ入力'!B46+'データ入力'!B47=0,"","有り(")))</f>
        <v>有り（</v>
      </c>
      <c r="K28" s="296" t="str">
        <f>IF('データ入力'!C45="未設定","ＴＶ・",(IF('データ入力'!B45=0,"",(IF('データ入力'!B46=1,"ＴＶ・","")))))</f>
        <v>ＴＶ・</v>
      </c>
      <c r="L28" s="296" t="str">
        <f>IF('データ入力'!C47="未設定","黒板",(IF('データ入力'!B47=0,"","黒板")))</f>
        <v>黒板</v>
      </c>
      <c r="M28" s="296" t="str">
        <f>IF('データ入力'!C47="未設定",")・無し",(IF('データ入力'!B46+'データ入力'!B47=0,"無し",")")))</f>
        <v>)・無し</v>
      </c>
      <c r="N28" s="297"/>
      <c r="O28" s="66"/>
      <c r="P28" s="300" t="s">
        <v>51</v>
      </c>
      <c r="Q28" s="296"/>
      <c r="R28" s="296"/>
      <c r="S28" s="296"/>
      <c r="T28" s="297"/>
      <c r="U28" s="11"/>
      <c r="V28" s="4"/>
      <c r="W28" s="4"/>
      <c r="X28" s="4"/>
      <c r="Y28" s="7"/>
    </row>
    <row r="29" spans="1:25" ht="7.5" customHeight="1">
      <c r="A29" s="10"/>
      <c r="B29" s="309"/>
      <c r="C29" s="309"/>
      <c r="D29" s="301"/>
      <c r="E29" s="298"/>
      <c r="F29" s="298"/>
      <c r="G29" s="298"/>
      <c r="H29" s="298"/>
      <c r="I29" s="299"/>
      <c r="J29" s="301"/>
      <c r="K29" s="298"/>
      <c r="L29" s="298"/>
      <c r="M29" s="298"/>
      <c r="N29" s="299"/>
      <c r="O29" s="66"/>
      <c r="P29" s="323" t="s">
        <v>52</v>
      </c>
      <c r="Q29" s="324"/>
      <c r="R29" s="324"/>
      <c r="S29" s="324"/>
      <c r="T29" s="325"/>
      <c r="U29" s="11"/>
      <c r="V29" s="4"/>
      <c r="W29" s="4"/>
      <c r="X29" s="4"/>
      <c r="Y29" s="7"/>
    </row>
    <row r="30" spans="1:25" ht="7.5" customHeight="1">
      <c r="A30" s="10"/>
      <c r="B30" s="309" t="s">
        <v>50</v>
      </c>
      <c r="C30" s="309"/>
      <c r="D30" s="300" t="str">
        <f>IF('データ入力'!F24="","有り(　　   　　 　)・無し",(IF('データ入力'!F24+'データ入力'!F30=0,"汚れ無し",(IF('データ入力'!F24+'データ入力'!F30=2,"黒板と机上で有り",(IF('データ入力'!F24=1,"黒板照明で有り","机上照明で有り")))))))</f>
        <v>有り(　　   　　 　)・無し</v>
      </c>
      <c r="E30" s="296"/>
      <c r="F30" s="296"/>
      <c r="G30" s="296"/>
      <c r="H30" s="296"/>
      <c r="I30" s="297"/>
      <c r="J30" s="300" t="str">
        <f>IF('データ入力'!F49="","有り(　　  　　  　)・無し",(IF('データ入力'!F49+'データ入力'!F55=0,"汚れ無し",(IF('データ入力'!F49+'データ入力'!F55=2,"黒板と机上で有り",(IF('データ入力'!F49=1,"黒板照明で有り","机上照明で有り")))))))</f>
        <v>有り(　　  　　  　)・無し</v>
      </c>
      <c r="K30" s="296"/>
      <c r="L30" s="296"/>
      <c r="M30" s="296"/>
      <c r="N30" s="297"/>
      <c r="O30" s="66"/>
      <c r="P30" s="323"/>
      <c r="Q30" s="324"/>
      <c r="R30" s="324"/>
      <c r="S30" s="324"/>
      <c r="T30" s="325"/>
      <c r="U30" s="11"/>
      <c r="V30" s="4"/>
      <c r="W30" s="4"/>
      <c r="X30" s="4"/>
      <c r="Y30" s="7"/>
    </row>
    <row r="31" spans="1:25" ht="17.25" customHeight="1">
      <c r="A31" s="10"/>
      <c r="B31" s="309"/>
      <c r="C31" s="309"/>
      <c r="D31" s="301"/>
      <c r="E31" s="298"/>
      <c r="F31" s="298"/>
      <c r="G31" s="298"/>
      <c r="H31" s="298"/>
      <c r="I31" s="299"/>
      <c r="J31" s="301"/>
      <c r="K31" s="298"/>
      <c r="L31" s="298"/>
      <c r="M31" s="298"/>
      <c r="N31" s="299"/>
      <c r="O31" s="67"/>
      <c r="P31" s="301" t="str">
        <f>IF('データ入力'!B94="","有り・無し",(IF('データ入力'!B94=1,"有り","無し")))</f>
        <v>有り・無し</v>
      </c>
      <c r="Q31" s="298"/>
      <c r="R31" s="298"/>
      <c r="S31" s="298"/>
      <c r="T31" s="299"/>
      <c r="U31" s="11"/>
      <c r="V31" s="4"/>
      <c r="W31" s="4"/>
      <c r="X31" s="4"/>
      <c r="Y31" s="7"/>
    </row>
    <row r="32" spans="1:25" ht="12.75" customHeight="1">
      <c r="A32" s="10"/>
      <c r="B32" s="22"/>
      <c r="C32" s="12" t="s">
        <v>53</v>
      </c>
      <c r="D32" s="317" t="s">
        <v>150</v>
      </c>
      <c r="E32" s="317"/>
      <c r="F32" s="317"/>
      <c r="G32" s="317"/>
      <c r="H32" s="317"/>
      <c r="I32" s="317"/>
      <c r="J32" s="317"/>
      <c r="K32" s="317"/>
      <c r="L32" s="317"/>
      <c r="M32" s="317"/>
      <c r="N32" s="317"/>
      <c r="O32" s="317"/>
      <c r="P32" s="317"/>
      <c r="Q32" s="317"/>
      <c r="R32" s="317"/>
      <c r="S32" s="317"/>
      <c r="T32" s="317"/>
      <c r="U32" s="11"/>
      <c r="V32" s="4"/>
      <c r="W32" s="4"/>
      <c r="X32" s="4"/>
      <c r="Y32" s="7"/>
    </row>
    <row r="33" spans="1:25" ht="12.75" customHeight="1">
      <c r="A33" s="10"/>
      <c r="B33" s="22"/>
      <c r="C33" s="12" t="s">
        <v>152</v>
      </c>
      <c r="D33" s="317" t="s">
        <v>151</v>
      </c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317"/>
      <c r="P33" s="317"/>
      <c r="Q33" s="317"/>
      <c r="R33" s="317"/>
      <c r="S33" s="317"/>
      <c r="T33" s="317"/>
      <c r="U33" s="11"/>
      <c r="V33" s="4"/>
      <c r="W33" s="4"/>
      <c r="X33" s="4"/>
      <c r="Y33" s="7"/>
    </row>
    <row r="34" spans="1:25" ht="12.75" customHeight="1">
      <c r="A34" s="10"/>
      <c r="B34" s="22"/>
      <c r="C34" s="12" t="s">
        <v>148</v>
      </c>
      <c r="D34" s="317" t="s">
        <v>54</v>
      </c>
      <c r="E34" s="317"/>
      <c r="F34" s="317"/>
      <c r="G34" s="317"/>
      <c r="H34" s="317"/>
      <c r="I34" s="317"/>
      <c r="J34" s="317"/>
      <c r="K34" s="317"/>
      <c r="L34" s="317"/>
      <c r="M34" s="317"/>
      <c r="N34" s="317"/>
      <c r="O34" s="317"/>
      <c r="P34" s="317"/>
      <c r="Q34" s="317"/>
      <c r="R34" s="317"/>
      <c r="S34" s="317"/>
      <c r="T34" s="317"/>
      <c r="U34" s="11"/>
      <c r="V34" s="4"/>
      <c r="W34" s="4"/>
      <c r="X34" s="4"/>
      <c r="Y34" s="7"/>
    </row>
    <row r="35" spans="1:25" ht="12.75" customHeight="1">
      <c r="A35" s="10"/>
      <c r="B35" s="22"/>
      <c r="C35" s="12" t="s">
        <v>153</v>
      </c>
      <c r="D35" s="317" t="s">
        <v>55</v>
      </c>
      <c r="E35" s="317"/>
      <c r="F35" s="317"/>
      <c r="G35" s="317"/>
      <c r="H35" s="317"/>
      <c r="I35" s="317"/>
      <c r="J35" s="317"/>
      <c r="K35" s="317"/>
      <c r="L35" s="317"/>
      <c r="M35" s="317"/>
      <c r="N35" s="317"/>
      <c r="O35" s="317"/>
      <c r="P35" s="317"/>
      <c r="Q35" s="317"/>
      <c r="R35" s="317"/>
      <c r="S35" s="317"/>
      <c r="T35" s="317"/>
      <c r="U35" s="11"/>
      <c r="V35" s="4"/>
      <c r="W35" s="4"/>
      <c r="X35" s="4"/>
      <c r="Y35" s="7"/>
    </row>
    <row r="36" spans="1:25" ht="12.75" customHeight="1">
      <c r="A36" s="10"/>
      <c r="B36" s="22"/>
      <c r="C36" s="12" t="s">
        <v>149</v>
      </c>
      <c r="D36" s="317" t="s">
        <v>56</v>
      </c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317"/>
      <c r="P36" s="317"/>
      <c r="Q36" s="317"/>
      <c r="R36" s="317"/>
      <c r="S36" s="317"/>
      <c r="T36" s="317"/>
      <c r="U36" s="11"/>
      <c r="V36" s="4"/>
      <c r="W36" s="4"/>
      <c r="X36" s="4"/>
      <c r="Y36" s="7"/>
    </row>
    <row r="37" spans="1:25" ht="12.75" customHeight="1">
      <c r="A37" s="10"/>
      <c r="B37" s="22"/>
      <c r="C37" s="12"/>
      <c r="D37" s="317" t="s">
        <v>145</v>
      </c>
      <c r="E37" s="317"/>
      <c r="F37" s="317"/>
      <c r="G37" s="317"/>
      <c r="H37" s="317"/>
      <c r="I37" s="317"/>
      <c r="J37" s="317"/>
      <c r="K37" s="317"/>
      <c r="L37" s="317"/>
      <c r="M37" s="317"/>
      <c r="N37" s="317"/>
      <c r="O37" s="317"/>
      <c r="P37" s="317"/>
      <c r="Q37" s="317"/>
      <c r="R37" s="317"/>
      <c r="S37" s="317"/>
      <c r="T37" s="317"/>
      <c r="U37" s="11"/>
      <c r="V37" s="4"/>
      <c r="W37" s="4"/>
      <c r="X37" s="4"/>
      <c r="Y37" s="7"/>
    </row>
    <row r="38" spans="1:25" ht="12.75" customHeight="1">
      <c r="A38" s="10"/>
      <c r="B38" s="22"/>
      <c r="C38" s="12" t="s">
        <v>147</v>
      </c>
      <c r="D38" s="317" t="s">
        <v>146</v>
      </c>
      <c r="E38" s="317"/>
      <c r="F38" s="317"/>
      <c r="G38" s="317"/>
      <c r="H38" s="317"/>
      <c r="I38" s="317"/>
      <c r="J38" s="317"/>
      <c r="K38" s="317"/>
      <c r="L38" s="317"/>
      <c r="M38" s="317"/>
      <c r="N38" s="317"/>
      <c r="O38" s="317"/>
      <c r="P38" s="317"/>
      <c r="Q38" s="317"/>
      <c r="R38" s="317"/>
      <c r="S38" s="317"/>
      <c r="T38" s="317"/>
      <c r="U38" s="11"/>
      <c r="V38" s="4"/>
      <c r="W38" s="4"/>
      <c r="X38" s="4"/>
      <c r="Y38" s="7"/>
    </row>
    <row r="39" spans="1:25" ht="12.75" customHeight="1">
      <c r="A39" s="13"/>
      <c r="B39" s="43"/>
      <c r="C39" s="104" t="s">
        <v>161</v>
      </c>
      <c r="D39" s="329" t="s">
        <v>162</v>
      </c>
      <c r="E39" s="329"/>
      <c r="F39" s="329"/>
      <c r="G39" s="329"/>
      <c r="H39" s="329"/>
      <c r="I39" s="329"/>
      <c r="J39" s="329"/>
      <c r="K39" s="329"/>
      <c r="L39" s="329"/>
      <c r="M39" s="329"/>
      <c r="N39" s="329"/>
      <c r="O39" s="329"/>
      <c r="P39" s="329"/>
      <c r="Q39" s="329"/>
      <c r="R39" s="329"/>
      <c r="S39" s="329"/>
      <c r="T39" s="329"/>
      <c r="U39" s="8"/>
      <c r="V39" s="4"/>
      <c r="W39" s="4"/>
      <c r="X39" s="4"/>
      <c r="Y39" s="7"/>
    </row>
    <row r="40" spans="3:25" ht="13.5">
      <c r="C40" s="103">
        <f>'データ入力'!B3</f>
        <v>2010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328" t="str">
        <f>'データ入力'!D3</f>
        <v>藤沢市学校薬剤師会</v>
      </c>
      <c r="O40" s="328"/>
      <c r="P40" s="328"/>
      <c r="Q40" s="328"/>
      <c r="R40" s="328"/>
      <c r="S40" s="328"/>
      <c r="T40" s="328"/>
      <c r="U40" s="4"/>
      <c r="V40" s="4"/>
      <c r="W40" s="4"/>
      <c r="X40" s="4"/>
      <c r="Y40" s="7"/>
    </row>
    <row r="41" spans="3:25" ht="13.5"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7"/>
    </row>
    <row r="42" spans="3:25" ht="13.5"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7"/>
    </row>
    <row r="43" spans="3:24" ht="13.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3:24" ht="13.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3:24" ht="13.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3:24" ht="13.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3:24" ht="13.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3:24" ht="13.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3:24" ht="13.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3:24" ht="13.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3:24" ht="13.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3:24" ht="13.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3:24" ht="13.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3:24" ht="13.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3:24" ht="13.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3:24" ht="13.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3:24" ht="13.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3:24" ht="13.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3:24" ht="13.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3:24" ht="13.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3:24" ht="13.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3:24" ht="13.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3:24" ht="13.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3:24" ht="13.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3:24" ht="13.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3:24" ht="13.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3:24" ht="13.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3:24" ht="13.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3:24" ht="13.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3:24" ht="13.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3:24" ht="13.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3:24" ht="13.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3:24" ht="13.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3:24" ht="13.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3:24" ht="13.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3:24" ht="13.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3:24" ht="13.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3:24" ht="13.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3:24" ht="13.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3:24" ht="13.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3:24" ht="13.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3:24" ht="13.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3:24" ht="13.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3:24" ht="13.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3:24" ht="13.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3:24" ht="13.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3:24" ht="13.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3:24" ht="13.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3:24" ht="13.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3:24" ht="13.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3:24" ht="13.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3:24" ht="13.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3:24" ht="13.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3:24" ht="13.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3:24" ht="13.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3:24" ht="13.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3:24" ht="13.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3:24" ht="13.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3:24" ht="13.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3:24" ht="13.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3:24" ht="13.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3:24" ht="13.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3:24" ht="13.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3:24" ht="13.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3:24" ht="13.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3:24" ht="13.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3:24" ht="13.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3:24" ht="13.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3:24" ht="13.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3:24" ht="13.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3:24" ht="13.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3:24" ht="13.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3:24" ht="13.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3:24" ht="13.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3:24" ht="13.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3:24" ht="13.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3:24" ht="13.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3:24" ht="13.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3:24" ht="13.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3:24" ht="13.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3:24" ht="13.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3:24" ht="13.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3:24" ht="13.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3:24" ht="13.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3:24" ht="13.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3:24" ht="13.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3:24" ht="13.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3:24" ht="13.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3:24" ht="13.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3:24" ht="13.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3:24" ht="13.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3:24" ht="13.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3:24" ht="13.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3:24" ht="13.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3:24" ht="13.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3:24" ht="13.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3:24" ht="13.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3:24" ht="13.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3:24" ht="13.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3:24" ht="13.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3:24" ht="13.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3:24" ht="13.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3:24" ht="13.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3:24" ht="13.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3:24" ht="13.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3:24" ht="13.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3:24" ht="13.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3:24" ht="13.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3:24" ht="13.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3:24" ht="13.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3:24" ht="13.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3:24" ht="13.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3:24" ht="13.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3:24" ht="13.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3:24" ht="13.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3:24" ht="13.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3:24" ht="13.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3:24" ht="13.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3:24" ht="13.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3:24" ht="13.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3:24" ht="13.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3:24" ht="13.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3:24" ht="13.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3:24" ht="13.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3:24" ht="13.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3:24" ht="13.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3:24" ht="13.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3:24" ht="13.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3:24" ht="13.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3:24" ht="13.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3:24" ht="13.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3:24" ht="13.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3:24" ht="13.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3:24" ht="13.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3:24" ht="13.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3:24" ht="13.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3:24" ht="13.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3:24" ht="13.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3:24" ht="13.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3:24" ht="13.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3:24" ht="13.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3:24" ht="13.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3:24" ht="13.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3:24" ht="13.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3:24" ht="13.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3:24" ht="13.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3:24" ht="13.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3:24" ht="13.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3:24" ht="13.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3:24" ht="13.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3:24" ht="13.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3:24" ht="13.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3:24" ht="13.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3:24" ht="13.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3:24" ht="13.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3:24" ht="13.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3:24" ht="13.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3:24" ht="13.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3:24" ht="13.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3:24" ht="13.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3:24" ht="13.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3:24" ht="13.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3:24" ht="13.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3:24" ht="13.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3:24" ht="13.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3:24" ht="13.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3:24" ht="13.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3:24" ht="13.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3:24" ht="13.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3:24" ht="13.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3:24" ht="13.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3:24" ht="13.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3:24" ht="13.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3:24" ht="13.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3:24" ht="13.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3:24" ht="13.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3:24" ht="13.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3:24" ht="13.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3:24" ht="13.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3:24" ht="13.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3:24" ht="13.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3:24" ht="13.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3:24" ht="13.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3:24" ht="13.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3:24" ht="13.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3:24" ht="13.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3:24" ht="13.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3:24" ht="13.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3:24" ht="13.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3:24" ht="13.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3:24" ht="13.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3:24" ht="13.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3:24" ht="13.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3:24" ht="13.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3:24" ht="13.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3:24" ht="13.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3:24" ht="13.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3:24" ht="13.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3:24" ht="13.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3:24" ht="13.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3:24" ht="13.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3:24" ht="13.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3:24" ht="13.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3:24" ht="13.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3:24" ht="13.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3:24" ht="13.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3:24" ht="13.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3:24" ht="13.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3:24" ht="13.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3:24" ht="13.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3:24" ht="13.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3:24" ht="13.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3:24" ht="13.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3:24" ht="13.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3:24" ht="13.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3:24" ht="13.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3:24" ht="13.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3:24" ht="13.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3:24" ht="13.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3:24" ht="13.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3:24" ht="13.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3:24" ht="13.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3:24" ht="13.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3:24" ht="13.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3:24" ht="13.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3:24" ht="13.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3:24" ht="13.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3:24" ht="13.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3:24" ht="13.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3:24" ht="13.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3:24" ht="13.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3:24" ht="13.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3:24" ht="13.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3:24" ht="13.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3:24" ht="13.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3:24" ht="13.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3:24" ht="13.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3:24" ht="13.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3:24" ht="13.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3:24" ht="13.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3:24" ht="13.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3:24" ht="13.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3:24" ht="13.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3:24" ht="13.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3:24" ht="13.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3:24" ht="13.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3:24" ht="13.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3:24" ht="13.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3:24" ht="13.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3:24" ht="13.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3:24" ht="13.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3:24" ht="13.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3:24" ht="13.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3:24" ht="13.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3:24" ht="13.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3:24" ht="13.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3:24" ht="13.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3:24" ht="13.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3:24" ht="13.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3:24" ht="13.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3:24" ht="13.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3:24" ht="13.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3:24" ht="13.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3:24" ht="13.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3:24" ht="13.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3:24" ht="13.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3:24" ht="13.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3:24" ht="13.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3:24" ht="13.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3:24" ht="13.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3:24" ht="13.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3:24" ht="13.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3:24" ht="13.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3:24" ht="13.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3:24" ht="13.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3:24" ht="13.5"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3:24" ht="13.5"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3:24" ht="13.5"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</sheetData>
  <mergeCells count="85">
    <mergeCell ref="D39:T39"/>
    <mergeCell ref="D37:T37"/>
    <mergeCell ref="C18:T18"/>
    <mergeCell ref="C5:T5"/>
    <mergeCell ref="S24:T24"/>
    <mergeCell ref="S25:T25"/>
    <mergeCell ref="C13:T13"/>
    <mergeCell ref="C7:T7"/>
    <mergeCell ref="C6:T6"/>
    <mergeCell ref="C12:T12"/>
    <mergeCell ref="C8:T8"/>
    <mergeCell ref="S26:T26"/>
    <mergeCell ref="P29:T30"/>
    <mergeCell ref="P28:T28"/>
    <mergeCell ref="C15:T15"/>
    <mergeCell ref="C16:T16"/>
    <mergeCell ref="C17:T17"/>
    <mergeCell ref="D27:E27"/>
    <mergeCell ref="F27:I27"/>
    <mergeCell ref="K27:N27"/>
    <mergeCell ref="P27:Q27"/>
    <mergeCell ref="R27:T27"/>
    <mergeCell ref="C14:T14"/>
    <mergeCell ref="C19:T19"/>
    <mergeCell ref="L23:N23"/>
    <mergeCell ref="L21:M21"/>
    <mergeCell ref="D22:G22"/>
    <mergeCell ref="H22:I22"/>
    <mergeCell ref="M22:N22"/>
    <mergeCell ref="B21:C22"/>
    <mergeCell ref="D21:E21"/>
    <mergeCell ref="J22:L22"/>
    <mergeCell ref="C9:T9"/>
    <mergeCell ref="C11:T11"/>
    <mergeCell ref="G21:H21"/>
    <mergeCell ref="P21:T22"/>
    <mergeCell ref="C10:T10"/>
    <mergeCell ref="P23:T23"/>
    <mergeCell ref="J23:K23"/>
    <mergeCell ref="D24:E24"/>
    <mergeCell ref="G24:H24"/>
    <mergeCell ref="L24:M24"/>
    <mergeCell ref="P24:R24"/>
    <mergeCell ref="D23:F23"/>
    <mergeCell ref="G23:I23"/>
    <mergeCell ref="L25:M25"/>
    <mergeCell ref="P25:R25"/>
    <mergeCell ref="D26:E26"/>
    <mergeCell ref="G26:H26"/>
    <mergeCell ref="L26:M26"/>
    <mergeCell ref="P26:R26"/>
    <mergeCell ref="D25:E25"/>
    <mergeCell ref="G25:H25"/>
    <mergeCell ref="D28:E29"/>
    <mergeCell ref="F28:F29"/>
    <mergeCell ref="G28:G29"/>
    <mergeCell ref="M28:N29"/>
    <mergeCell ref="H28:I29"/>
    <mergeCell ref="J28:J29"/>
    <mergeCell ref="K28:K29"/>
    <mergeCell ref="L28:L29"/>
    <mergeCell ref="D34:T34"/>
    <mergeCell ref="D35:T35"/>
    <mergeCell ref="D36:T36"/>
    <mergeCell ref="D30:I31"/>
    <mergeCell ref="J30:N31"/>
    <mergeCell ref="P31:T31"/>
    <mergeCell ref="D33:T33"/>
    <mergeCell ref="D38:T38"/>
    <mergeCell ref="N40:T40"/>
    <mergeCell ref="H1:L1"/>
    <mergeCell ref="E2:I2"/>
    <mergeCell ref="J2:K2"/>
    <mergeCell ref="L2:M2"/>
    <mergeCell ref="L3:N3"/>
    <mergeCell ref="P3:S3"/>
    <mergeCell ref="D32:T32"/>
    <mergeCell ref="H4:L4"/>
    <mergeCell ref="B27:C27"/>
    <mergeCell ref="B28:C29"/>
    <mergeCell ref="B30:C31"/>
    <mergeCell ref="B23:C23"/>
    <mergeCell ref="B24:C24"/>
    <mergeCell ref="B25:C25"/>
    <mergeCell ref="B26:C26"/>
  </mergeCells>
  <printOptions/>
  <pageMargins left="0.47" right="0.37" top="0.33" bottom="0.27" header="0.32" footer="0.33"/>
  <pageSetup orientation="portrait" paperSize="9" scale="11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309"/>
  <sheetViews>
    <sheetView workbookViewId="0" topLeftCell="A10">
      <selection activeCell="AF6" sqref="AF6"/>
    </sheetView>
  </sheetViews>
  <sheetFormatPr defaultColWidth="9.00390625" defaultRowHeight="13.5"/>
  <cols>
    <col min="1" max="1" width="0.875" style="0" customWidth="1"/>
    <col min="2" max="2" width="0.74609375" style="0" customWidth="1"/>
    <col min="3" max="3" width="6.00390625" style="0" customWidth="1"/>
    <col min="4" max="4" width="3.00390625" style="0" customWidth="1"/>
    <col min="5" max="5" width="3.25390625" style="0" customWidth="1"/>
    <col min="6" max="6" width="4.00390625" style="0" customWidth="1"/>
    <col min="7" max="7" width="2.625" style="0" customWidth="1"/>
    <col min="8" max="8" width="3.375" style="0" customWidth="1"/>
    <col min="9" max="9" width="3.625" style="0" customWidth="1"/>
    <col min="10" max="10" width="6.125" style="0" customWidth="1"/>
    <col min="11" max="11" width="3.875" style="0" customWidth="1"/>
    <col min="12" max="12" width="2.625" style="0" customWidth="1"/>
    <col min="13" max="13" width="3.375" style="0" customWidth="1"/>
    <col min="14" max="14" width="3.75390625" style="0" customWidth="1"/>
    <col min="15" max="15" width="6.125" style="0" customWidth="1"/>
    <col min="16" max="16" width="3.875" style="0" customWidth="1"/>
    <col min="17" max="17" width="2.125" style="0" customWidth="1"/>
    <col min="18" max="18" width="3.25390625" style="0" customWidth="1"/>
    <col min="19" max="19" width="3.75390625" style="0" customWidth="1"/>
    <col min="20" max="20" width="0.12890625" style="0" customWidth="1"/>
    <col min="21" max="21" width="3.375" style="0" customWidth="1"/>
    <col min="22" max="22" width="3.125" style="0" customWidth="1"/>
    <col min="23" max="23" width="3.375" style="0" customWidth="1"/>
    <col min="24" max="24" width="2.625" style="0" customWidth="1"/>
    <col min="25" max="25" width="2.50390625" style="0" customWidth="1"/>
    <col min="26" max="26" width="0.12890625" style="0" customWidth="1"/>
  </cols>
  <sheetData>
    <row r="1" spans="3:29" ht="30.75" customHeight="1">
      <c r="C1" s="1"/>
      <c r="D1" s="1"/>
      <c r="E1" s="1"/>
      <c r="F1" s="1"/>
      <c r="G1" s="1"/>
      <c r="H1" s="318" t="s">
        <v>57</v>
      </c>
      <c r="I1" s="318"/>
      <c r="J1" s="318"/>
      <c r="K1" s="318"/>
      <c r="L1" s="318"/>
      <c r="M1" s="318"/>
      <c r="N1" s="318"/>
      <c r="O1" s="318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27.75" customHeight="1">
      <c r="A2" s="17"/>
      <c r="B2" s="17"/>
      <c r="C2" s="334" t="str">
        <f>'一般教室用1'!H2</f>
        <v>神奈川県</v>
      </c>
      <c r="D2" s="334"/>
      <c r="E2" s="127" t="s">
        <v>1</v>
      </c>
      <c r="F2" s="319">
        <f>'一般教室用1'!L2</f>
        <v>0</v>
      </c>
      <c r="G2" s="319"/>
      <c r="H2" s="319"/>
      <c r="I2" s="319"/>
      <c r="J2" s="319"/>
      <c r="K2" s="333" t="s">
        <v>185</v>
      </c>
      <c r="L2" s="333"/>
      <c r="M2" s="333"/>
      <c r="N2" s="333"/>
      <c r="O2" s="320" t="s">
        <v>5</v>
      </c>
      <c r="P2" s="320"/>
      <c r="Q2" s="320">
        <f>'データ入力'!B7</f>
        <v>22</v>
      </c>
      <c r="R2" s="320"/>
      <c r="S2" s="123" t="s">
        <v>6</v>
      </c>
      <c r="T2" s="18"/>
      <c r="U2" s="18">
        <v>6</v>
      </c>
      <c r="V2" s="18" t="s">
        <v>7</v>
      </c>
      <c r="W2" s="320">
        <v>10</v>
      </c>
      <c r="X2" s="320"/>
      <c r="Y2" s="18" t="s">
        <v>8</v>
      </c>
      <c r="Z2" s="19"/>
      <c r="AA2" s="1"/>
      <c r="AB2" s="1"/>
      <c r="AC2" s="1"/>
    </row>
    <row r="3" spans="3:29" ht="26.25" customHeight="1">
      <c r="C3" s="14"/>
      <c r="D3" s="14"/>
      <c r="E3" s="14"/>
      <c r="F3" s="14"/>
      <c r="G3" s="14"/>
      <c r="H3" s="15"/>
      <c r="I3" s="15"/>
      <c r="J3" s="15"/>
      <c r="K3" s="15"/>
      <c r="L3" s="321"/>
      <c r="M3" s="321"/>
      <c r="N3" s="321"/>
      <c r="O3" s="336" t="s">
        <v>59</v>
      </c>
      <c r="P3" s="336"/>
      <c r="Q3" s="336"/>
      <c r="R3" s="337">
        <f>'一般教室用1'!X2</f>
        <v>0</v>
      </c>
      <c r="S3" s="337"/>
      <c r="T3" s="337"/>
      <c r="U3" s="337"/>
      <c r="V3" s="337"/>
      <c r="W3" s="337"/>
      <c r="X3" s="337"/>
      <c r="Y3" s="14" t="s">
        <v>60</v>
      </c>
      <c r="Z3" s="4"/>
      <c r="AA3" s="1"/>
      <c r="AB3" s="1"/>
      <c r="AC3" s="1"/>
    </row>
    <row r="4" spans="1:29" ht="30.75" customHeight="1">
      <c r="A4" s="125"/>
      <c r="B4" s="42"/>
      <c r="C4" s="99" t="s">
        <v>61</v>
      </c>
      <c r="D4" s="2"/>
      <c r="E4" s="2"/>
      <c r="F4" s="2"/>
      <c r="G4" s="2"/>
      <c r="H4" s="295" t="s">
        <v>136</v>
      </c>
      <c r="I4" s="295"/>
      <c r="J4" s="295"/>
      <c r="K4" s="295"/>
      <c r="L4" s="295"/>
      <c r="M4" s="295"/>
      <c r="N4" s="295"/>
      <c r="O4" s="295"/>
      <c r="P4" s="295"/>
      <c r="Q4" s="335"/>
      <c r="R4" s="335"/>
      <c r="S4" s="335"/>
      <c r="T4" s="335"/>
      <c r="U4" s="335"/>
      <c r="V4" s="335"/>
      <c r="W4" s="335"/>
      <c r="X4" s="335"/>
      <c r="Y4" s="335"/>
      <c r="Z4" s="3"/>
      <c r="AA4" s="1"/>
      <c r="AB4" s="1"/>
      <c r="AC4" s="1"/>
    </row>
    <row r="5" spans="1:29" ht="27" customHeight="1">
      <c r="A5" s="125"/>
      <c r="B5" s="22"/>
      <c r="C5" s="326" t="s">
        <v>183</v>
      </c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6"/>
      <c r="W5" s="326"/>
      <c r="X5" s="326"/>
      <c r="Y5" s="326"/>
      <c r="Z5" s="6"/>
      <c r="AA5" s="1"/>
      <c r="AB5" s="1"/>
      <c r="AC5" s="1"/>
    </row>
    <row r="6" spans="1:29" ht="27" customHeight="1">
      <c r="A6" s="125"/>
      <c r="B6" s="22"/>
      <c r="C6" s="294" t="s">
        <v>184</v>
      </c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6"/>
      <c r="AA6" s="1"/>
      <c r="AB6" s="1"/>
      <c r="AC6" s="1"/>
    </row>
    <row r="7" spans="1:29" ht="13.5" customHeight="1">
      <c r="A7" s="125"/>
      <c r="B7" s="22"/>
      <c r="C7" s="294"/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294"/>
      <c r="V7" s="294"/>
      <c r="W7" s="294"/>
      <c r="X7" s="294"/>
      <c r="Y7" s="294"/>
      <c r="Z7" s="6"/>
      <c r="AA7" s="1"/>
      <c r="AB7" s="1"/>
      <c r="AC7" s="1"/>
    </row>
    <row r="8" spans="1:29" ht="27" customHeight="1">
      <c r="A8" s="125"/>
      <c r="B8" s="22"/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294"/>
      <c r="R8" s="294"/>
      <c r="S8" s="294"/>
      <c r="T8" s="294"/>
      <c r="U8" s="294"/>
      <c r="V8" s="294"/>
      <c r="W8" s="294"/>
      <c r="X8" s="294"/>
      <c r="Y8" s="294"/>
      <c r="Z8" s="6"/>
      <c r="AA8" s="1"/>
      <c r="AB8" s="1"/>
      <c r="AC8" s="1"/>
    </row>
    <row r="9" spans="1:29" ht="27" customHeight="1">
      <c r="A9" s="125"/>
      <c r="B9" s="22"/>
      <c r="C9" s="294"/>
      <c r="D9" s="294"/>
      <c r="E9" s="294"/>
      <c r="F9" s="294"/>
      <c r="G9" s="294"/>
      <c r="H9" s="294"/>
      <c r="I9" s="294"/>
      <c r="J9" s="294"/>
      <c r="K9" s="294"/>
      <c r="L9" s="294"/>
      <c r="M9" s="294"/>
      <c r="N9" s="294"/>
      <c r="O9" s="294"/>
      <c r="P9" s="294"/>
      <c r="Q9" s="294"/>
      <c r="R9" s="294"/>
      <c r="S9" s="294"/>
      <c r="T9" s="294"/>
      <c r="U9" s="294"/>
      <c r="V9" s="294"/>
      <c r="W9" s="294"/>
      <c r="X9" s="294"/>
      <c r="Y9" s="294"/>
      <c r="Z9" s="6"/>
      <c r="AA9" s="1"/>
      <c r="AB9" s="1"/>
      <c r="AC9" s="1"/>
    </row>
    <row r="10" spans="1:29" ht="39" customHeight="1">
      <c r="A10" s="125"/>
      <c r="B10" s="22"/>
      <c r="C10" s="294"/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4"/>
      <c r="Z10" s="6"/>
      <c r="AA10" s="1"/>
      <c r="AB10" s="1"/>
      <c r="AC10" s="1"/>
    </row>
    <row r="11" spans="1:29" ht="27" customHeight="1">
      <c r="A11" s="125"/>
      <c r="B11" s="22"/>
      <c r="C11" s="327"/>
      <c r="D11" s="327"/>
      <c r="E11" s="327"/>
      <c r="F11" s="327"/>
      <c r="G11" s="327"/>
      <c r="H11" s="327"/>
      <c r="I11" s="327"/>
      <c r="J11" s="327"/>
      <c r="K11" s="327"/>
      <c r="L11" s="327"/>
      <c r="M11" s="327"/>
      <c r="N11" s="327"/>
      <c r="O11" s="327"/>
      <c r="P11" s="327"/>
      <c r="Q11" s="327"/>
      <c r="R11" s="327"/>
      <c r="S11" s="327"/>
      <c r="T11" s="327"/>
      <c r="U11" s="327"/>
      <c r="V11" s="327"/>
      <c r="W11" s="327"/>
      <c r="X11" s="327"/>
      <c r="Y11" s="327"/>
      <c r="Z11" s="6"/>
      <c r="AA11" s="1"/>
      <c r="AB11" s="1"/>
      <c r="AC11" s="1"/>
    </row>
    <row r="12" spans="1:29" ht="27" customHeight="1">
      <c r="A12" s="125"/>
      <c r="B12" s="22"/>
      <c r="C12" s="327"/>
      <c r="D12" s="327"/>
      <c r="E12" s="327"/>
      <c r="F12" s="327"/>
      <c r="G12" s="327"/>
      <c r="H12" s="327"/>
      <c r="I12" s="327"/>
      <c r="J12" s="327"/>
      <c r="K12" s="327"/>
      <c r="L12" s="327"/>
      <c r="M12" s="327"/>
      <c r="N12" s="327"/>
      <c r="O12" s="327"/>
      <c r="P12" s="327"/>
      <c r="Q12" s="327"/>
      <c r="R12" s="327"/>
      <c r="S12" s="327"/>
      <c r="T12" s="327"/>
      <c r="U12" s="327"/>
      <c r="V12" s="327"/>
      <c r="W12" s="327"/>
      <c r="X12" s="327"/>
      <c r="Y12" s="327"/>
      <c r="Z12" s="6"/>
      <c r="AA12" s="1"/>
      <c r="AB12" s="1"/>
      <c r="AC12" s="1"/>
    </row>
    <row r="13" spans="1:29" ht="27" customHeight="1">
      <c r="A13" s="125"/>
      <c r="B13" s="22"/>
      <c r="C13" s="327"/>
      <c r="D13" s="327"/>
      <c r="E13" s="327"/>
      <c r="F13" s="327"/>
      <c r="G13" s="327"/>
      <c r="H13" s="327"/>
      <c r="I13" s="327"/>
      <c r="J13" s="327"/>
      <c r="K13" s="327"/>
      <c r="L13" s="327"/>
      <c r="M13" s="327"/>
      <c r="N13" s="327"/>
      <c r="O13" s="327"/>
      <c r="P13" s="327"/>
      <c r="Q13" s="327"/>
      <c r="R13" s="327"/>
      <c r="S13" s="327"/>
      <c r="T13" s="327"/>
      <c r="U13" s="327"/>
      <c r="V13" s="327"/>
      <c r="W13" s="327"/>
      <c r="X13" s="327"/>
      <c r="Y13" s="327"/>
      <c r="Z13" s="6"/>
      <c r="AA13" s="1"/>
      <c r="AB13" s="1"/>
      <c r="AC13" s="1"/>
    </row>
    <row r="14" spans="1:29" ht="27" customHeight="1">
      <c r="A14" s="125"/>
      <c r="B14" s="22"/>
      <c r="C14" s="327"/>
      <c r="D14" s="327"/>
      <c r="E14" s="327"/>
      <c r="F14" s="327"/>
      <c r="G14" s="327"/>
      <c r="H14" s="327"/>
      <c r="I14" s="327"/>
      <c r="J14" s="327"/>
      <c r="K14" s="327"/>
      <c r="L14" s="327"/>
      <c r="M14" s="327"/>
      <c r="N14" s="327"/>
      <c r="O14" s="327"/>
      <c r="P14" s="327"/>
      <c r="Q14" s="327"/>
      <c r="R14" s="327"/>
      <c r="S14" s="327"/>
      <c r="T14" s="327"/>
      <c r="U14" s="327"/>
      <c r="V14" s="327"/>
      <c r="W14" s="327"/>
      <c r="X14" s="327"/>
      <c r="Y14" s="327"/>
      <c r="Z14" s="6"/>
      <c r="AA14" s="1"/>
      <c r="AB14" s="1"/>
      <c r="AC14" s="1"/>
    </row>
    <row r="15" spans="1:29" ht="27" customHeight="1">
      <c r="A15" s="125"/>
      <c r="B15" s="22"/>
      <c r="C15" s="327"/>
      <c r="D15" s="327"/>
      <c r="E15" s="327"/>
      <c r="F15" s="327"/>
      <c r="G15" s="327"/>
      <c r="H15" s="327"/>
      <c r="I15" s="327"/>
      <c r="J15" s="327"/>
      <c r="K15" s="327"/>
      <c r="L15" s="327"/>
      <c r="M15" s="327"/>
      <c r="N15" s="327"/>
      <c r="O15" s="327"/>
      <c r="P15" s="327"/>
      <c r="Q15" s="327"/>
      <c r="R15" s="327"/>
      <c r="S15" s="327"/>
      <c r="T15" s="327"/>
      <c r="U15" s="327"/>
      <c r="V15" s="327"/>
      <c r="W15" s="327"/>
      <c r="X15" s="327"/>
      <c r="Y15" s="327"/>
      <c r="Z15" s="6"/>
      <c r="AA15" s="1"/>
      <c r="AB15" s="1"/>
      <c r="AC15" s="1"/>
    </row>
    <row r="16" spans="1:29" ht="9.75" customHeight="1">
      <c r="A16" s="125"/>
      <c r="B16" s="22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6"/>
      <c r="AA16" s="1"/>
      <c r="AB16" s="1"/>
      <c r="AC16" s="1"/>
    </row>
    <row r="17" spans="1:30" ht="19.5" customHeight="1">
      <c r="A17" s="125"/>
      <c r="B17" s="312" t="s">
        <v>12</v>
      </c>
      <c r="C17" s="338"/>
      <c r="D17" s="313">
        <f>'一般教室用1'!H4</f>
        <v>0</v>
      </c>
      <c r="E17" s="314"/>
      <c r="F17" s="56" t="s">
        <v>13</v>
      </c>
      <c r="G17" s="314">
        <f>'一般教室用1'!O4</f>
        <v>0</v>
      </c>
      <c r="H17" s="314"/>
      <c r="I17" s="57" t="s">
        <v>14</v>
      </c>
      <c r="J17" s="55">
        <f>'一般教室用2'!H4</f>
        <v>0</v>
      </c>
      <c r="K17" s="56" t="s">
        <v>13</v>
      </c>
      <c r="L17" s="314">
        <f>'一般教室用2'!O4</f>
        <v>0</v>
      </c>
      <c r="M17" s="314"/>
      <c r="N17" s="57" t="s">
        <v>14</v>
      </c>
      <c r="O17" s="55">
        <f>'一般教室用3'!H4</f>
        <v>0</v>
      </c>
      <c r="P17" s="56" t="s">
        <v>13</v>
      </c>
      <c r="Q17" s="314">
        <f>'一般教室用3'!O4</f>
        <v>0</v>
      </c>
      <c r="R17" s="314"/>
      <c r="S17" s="57" t="s">
        <v>14</v>
      </c>
      <c r="T17" s="56"/>
      <c r="U17" s="304" t="s">
        <v>15</v>
      </c>
      <c r="V17" s="305"/>
      <c r="W17" s="305"/>
      <c r="X17" s="305"/>
      <c r="Y17" s="306"/>
      <c r="Z17" s="11"/>
      <c r="AA17" s="4"/>
      <c r="AB17" s="4"/>
      <c r="AC17" s="4"/>
      <c r="AD17" s="7"/>
    </row>
    <row r="18" spans="1:30" ht="19.5" customHeight="1">
      <c r="A18" s="125"/>
      <c r="B18" s="312"/>
      <c r="C18" s="338"/>
      <c r="D18" s="315">
        <f>'一般教室用1'!X4</f>
        <v>0</v>
      </c>
      <c r="E18" s="316"/>
      <c r="F18" s="316"/>
      <c r="G18" s="316"/>
      <c r="H18" s="261" t="s">
        <v>40</v>
      </c>
      <c r="I18" s="262"/>
      <c r="J18" s="315">
        <f>'一般教室用2'!X4</f>
        <v>0</v>
      </c>
      <c r="K18" s="316"/>
      <c r="L18" s="316"/>
      <c r="M18" s="261" t="s">
        <v>40</v>
      </c>
      <c r="N18" s="262"/>
      <c r="O18" s="315">
        <f>'一般教室用3'!X4</f>
        <v>0</v>
      </c>
      <c r="P18" s="316"/>
      <c r="Q18" s="316"/>
      <c r="R18" s="261" t="s">
        <v>40</v>
      </c>
      <c r="S18" s="262"/>
      <c r="T18" s="58"/>
      <c r="U18" s="259"/>
      <c r="V18" s="261"/>
      <c r="W18" s="261"/>
      <c r="X18" s="261"/>
      <c r="Y18" s="262"/>
      <c r="Z18" s="11"/>
      <c r="AA18" s="4"/>
      <c r="AB18" s="4"/>
      <c r="AC18" s="4"/>
      <c r="AD18" s="7"/>
    </row>
    <row r="19" spans="1:30" ht="19.5" customHeight="1">
      <c r="A19" s="125"/>
      <c r="B19" s="312" t="s">
        <v>41</v>
      </c>
      <c r="C19" s="338"/>
      <c r="D19" s="304" t="s">
        <v>42</v>
      </c>
      <c r="E19" s="305"/>
      <c r="F19" s="306"/>
      <c r="G19" s="304" t="s">
        <v>43</v>
      </c>
      <c r="H19" s="305"/>
      <c r="I19" s="306"/>
      <c r="J19" s="304" t="s">
        <v>42</v>
      </c>
      <c r="K19" s="306"/>
      <c r="L19" s="304" t="s">
        <v>43</v>
      </c>
      <c r="M19" s="305"/>
      <c r="N19" s="306"/>
      <c r="O19" s="304" t="s">
        <v>42</v>
      </c>
      <c r="P19" s="306"/>
      <c r="Q19" s="304" t="s">
        <v>43</v>
      </c>
      <c r="R19" s="305"/>
      <c r="S19" s="306"/>
      <c r="T19" s="58"/>
      <c r="U19" s="304" t="s">
        <v>44</v>
      </c>
      <c r="V19" s="305"/>
      <c r="W19" s="305"/>
      <c r="X19" s="305"/>
      <c r="Y19" s="306"/>
      <c r="Z19" s="11"/>
      <c r="AA19" s="4"/>
      <c r="AB19" s="4"/>
      <c r="AC19" s="4"/>
      <c r="AD19" s="7"/>
    </row>
    <row r="20" spans="1:30" ht="21" customHeight="1">
      <c r="A20" s="125"/>
      <c r="B20" s="312" t="s">
        <v>45</v>
      </c>
      <c r="C20" s="338"/>
      <c r="D20" s="302">
        <f>MAX('一般教室用1'!H10,'一般教室用1'!H13,'一般教室用1'!H16,'一般教室用1'!O10,'一般教室用1'!O13,'一般教室用1'!O16,'一般教室用1'!U10,'一般教室用1'!U13,'一般教室用1'!U16,'検査報告書ＰＣ用 普通３教室用'!AA16:AC17)</f>
        <v>0</v>
      </c>
      <c r="E20" s="303"/>
      <c r="F20" s="60" t="s">
        <v>33</v>
      </c>
      <c r="G20" s="302">
        <f>MAX('一般教室用1'!H21,'一般教室用1'!H24,'一般教室用1'!H27,'一般教室用1'!O21,'一般教室用1'!O24,'一般教室用1'!O27,'一般教室用1'!U21,'一般教室用1'!U24,'一般教室用1'!U27)</f>
        <v>0</v>
      </c>
      <c r="H20" s="303"/>
      <c r="I20" s="91" t="s">
        <v>33</v>
      </c>
      <c r="J20" s="59">
        <f>MAX('一般教室用2'!H10,'一般教室用2'!H13,'一般教室用2'!H16,'一般教室用2'!O10,'一般教室用2'!O13,'一般教室用2'!O16,'一般教室用2'!U10,'一般教室用2'!U13,'一般教室用2'!U16)</f>
        <v>0</v>
      </c>
      <c r="K20" s="60" t="s">
        <v>33</v>
      </c>
      <c r="L20" s="302">
        <f>MAX('一般教室用2'!H21,'一般教室用2'!H24,'一般教室用2'!H27,'一般教室用2'!O21,'一般教室用2'!O24,'一般教室用2'!O27,'一般教室用2'!U21,'一般教室用2'!U24,'一般教室用2'!U27)</f>
        <v>0</v>
      </c>
      <c r="M20" s="303"/>
      <c r="N20" s="60" t="s">
        <v>33</v>
      </c>
      <c r="O20" s="59">
        <f>MAX('一般教室用3'!H10,'一般教室用3'!H13,'一般教室用3'!H16,'一般教室用3'!O10,'一般教室用3'!O13,'一般教室用3'!O16,'一般教室用3'!U10,'一般教室用3'!U13,'一般教室用3'!U16)</f>
        <v>0</v>
      </c>
      <c r="P20" s="60" t="s">
        <v>33</v>
      </c>
      <c r="Q20" s="302">
        <f>MAX('一般教室用3'!H21,'一般教室用3'!H24,'一般教室用3'!H27,'一般教室用3'!O21,'一般教室用3'!O24,'一般教室用3'!O27,'一般教室用3'!U21,'一般教室用3'!U24,'一般教室用3'!U27)</f>
        <v>0</v>
      </c>
      <c r="R20" s="303"/>
      <c r="S20" s="60" t="s">
        <v>33</v>
      </c>
      <c r="T20" s="61"/>
      <c r="U20" s="302">
        <f>MAX('コンピュータ教室用1'!H16,'コンピュータ教室用1'!H20,'コンピュータ教室用1'!H24,'コンピュータ教室用1'!O16,'コンピュータ教室用1'!O20,'コンピュータ教室用1'!O24,'コンピュータ教室用1'!U16,'コンピュータ教室用1'!U20,'コンピュータ教室用1'!U24)</f>
        <v>0</v>
      </c>
      <c r="V20" s="303"/>
      <c r="W20" s="303"/>
      <c r="X20" s="307" t="s">
        <v>33</v>
      </c>
      <c r="Y20" s="308"/>
      <c r="Z20" s="11"/>
      <c r="AA20" s="4"/>
      <c r="AB20" s="4"/>
      <c r="AC20" s="4"/>
      <c r="AD20" s="7"/>
    </row>
    <row r="21" spans="1:30" ht="21" customHeight="1">
      <c r="A21" s="125"/>
      <c r="B21" s="312" t="s">
        <v>46</v>
      </c>
      <c r="C21" s="338"/>
      <c r="D21" s="302">
        <f>MIN('一般教室用1'!H10,'一般教室用1'!H13,'一般教室用1'!H16,'一般教室用1'!O10,'一般教室用1'!O13,'一般教室用1'!O16,'一般教室用1'!U10,'一般教室用1'!U13,'一般教室用1'!U16,'検査報告書ＰＣ用 普通３教室用'!AA16:AC17)</f>
        <v>0</v>
      </c>
      <c r="E21" s="303"/>
      <c r="F21" s="60" t="s">
        <v>174</v>
      </c>
      <c r="G21" s="302">
        <f>MIN('一般教室用1'!H21,'一般教室用1'!H24,'一般教室用1'!H27,'一般教室用1'!O21,'一般教室用1'!O24,'一般教室用1'!O27,'一般教室用1'!U21,'一般教室用1'!U24,'一般教室用1'!U27)</f>
        <v>0</v>
      </c>
      <c r="H21" s="303"/>
      <c r="I21" s="91" t="s">
        <v>174</v>
      </c>
      <c r="J21" s="59">
        <f>MIN('一般教室用2'!H10,'一般教室用2'!H13,'一般教室用2'!H16,'一般教室用2'!O10,'一般教室用2'!O13,'一般教室用2'!O16,'一般教室用2'!U10,'一般教室用2'!U13,'一般教室用2'!U16)</f>
        <v>0</v>
      </c>
      <c r="K21" s="60" t="s">
        <v>174</v>
      </c>
      <c r="L21" s="302">
        <f>MIN('一般教室用2'!H21,'一般教室用2'!H24,'一般教室用2'!H27,'一般教室用2'!O21,'一般教室用2'!O24,'一般教室用2'!O27,'一般教室用2'!U21,'一般教室用2'!U24,'一般教室用2'!U27)</f>
        <v>0</v>
      </c>
      <c r="M21" s="303"/>
      <c r="N21" s="60" t="s">
        <v>174</v>
      </c>
      <c r="O21" s="59">
        <f>MIN('一般教室用3'!H10,'一般教室用3'!H13,'一般教室用3'!H16,'一般教室用3'!O10,'一般教室用3'!O13,'一般教室用3'!O16,'一般教室用3'!U10,'一般教室用3'!U13,'一般教室用3'!U16)</f>
        <v>0</v>
      </c>
      <c r="P21" s="60" t="s">
        <v>174</v>
      </c>
      <c r="Q21" s="302">
        <f>MIN('一般教室用3'!H21,'一般教室用3'!H24,'一般教室用3'!H27,'一般教室用3'!O21,'一般教室用3'!O24,'一般教室用3'!O27,'一般教室用3'!U21,'一般教室用3'!U24,'一般教室用3'!U27)</f>
        <v>0</v>
      </c>
      <c r="R21" s="303"/>
      <c r="S21" s="60" t="s">
        <v>174</v>
      </c>
      <c r="T21" s="61"/>
      <c r="U21" s="302">
        <f>MIN('コンピュータ教室用1'!H16,'コンピュータ教室用1'!H20,'コンピュータ教室用1'!H24,'コンピュータ教室用1'!O16,'コンピュータ教室用1'!O20,'コンピュータ教室用1'!O24,'コンピュータ教室用1'!U16,'コンピュータ教室用1'!U20,'コンピュータ教室用1'!U24)</f>
        <v>0</v>
      </c>
      <c r="V21" s="303"/>
      <c r="W21" s="303"/>
      <c r="X21" s="307" t="s">
        <v>174</v>
      </c>
      <c r="Y21" s="308"/>
      <c r="Z21" s="11"/>
      <c r="AA21" s="4"/>
      <c r="AB21" s="4"/>
      <c r="AC21" s="4"/>
      <c r="AD21" s="7"/>
    </row>
    <row r="22" spans="1:30" ht="21" customHeight="1">
      <c r="A22" s="125"/>
      <c r="B22" s="312" t="s">
        <v>47</v>
      </c>
      <c r="C22" s="338"/>
      <c r="D22" s="302">
        <f>IF(D21&gt;0,(IF((D20/D21)&lt;=INT(D20/D21),INT(D20/D21),INT(D20/D21)+1)),"")</f>
      </c>
      <c r="E22" s="303"/>
      <c r="F22" s="62" t="s">
        <v>48</v>
      </c>
      <c r="G22" s="302">
        <f>IF(G21&gt;0,(IF((G20/G21)&lt;=INT(G20/G21),INT(G20/G21),INT(G20/G21)+1)),"")</f>
      </c>
      <c r="H22" s="303"/>
      <c r="I22" s="62" t="s">
        <v>48</v>
      </c>
      <c r="J22" s="59">
        <f>IF(J21&gt;0,(IF((J20/J21)&lt;=INT(J20/J21),INT(J20/J21),INT(J20/J21)+1)),"")</f>
      </c>
      <c r="K22" s="63" t="s">
        <v>48</v>
      </c>
      <c r="L22" s="302">
        <f>IF(L21&gt;0,(IF((L20/L21)&lt;=INT(L20/L21),INT(L20/L21),INT(L20/L21)+1)),"")</f>
      </c>
      <c r="M22" s="303"/>
      <c r="N22" s="62" t="s">
        <v>48</v>
      </c>
      <c r="O22" s="59">
        <f>IF(O21&gt;0,(IF((O20/O21)&lt;=INT(O20/O21),INT(O20/O21),INT(O20/O21)+1)),"")</f>
      </c>
      <c r="P22" s="63" t="s">
        <v>48</v>
      </c>
      <c r="Q22" s="302">
        <f>IF(Q21&gt;0,(IF((Q20/Q21)&lt;=INT(Q20/Q21),INT(Q20/Q21),INT(Q20/Q21)+1)),"")</f>
      </c>
      <c r="R22" s="303"/>
      <c r="S22" s="62" t="s">
        <v>48</v>
      </c>
      <c r="T22" s="64"/>
      <c r="U22" s="302">
        <f>IF(U21&gt;0,(IF((U20/U21)&lt;=INT(U20/U21),INT(U20/U21),INT(U20/U21)+1)),"")</f>
      </c>
      <c r="V22" s="303"/>
      <c r="W22" s="303"/>
      <c r="X22" s="203" t="s">
        <v>48</v>
      </c>
      <c r="Y22" s="284"/>
      <c r="Z22" s="11"/>
      <c r="AA22" s="4"/>
      <c r="AB22" s="4"/>
      <c r="AC22" s="4"/>
      <c r="AD22" s="7"/>
    </row>
    <row r="23" spans="1:30" ht="24.75" customHeight="1">
      <c r="A23" s="125"/>
      <c r="B23" s="312" t="s">
        <v>49</v>
      </c>
      <c r="C23" s="338"/>
      <c r="D23" s="310" t="s">
        <v>25</v>
      </c>
      <c r="E23" s="311"/>
      <c r="F23" s="311" t="str">
        <f>IF('データ入力'!D24="","有り・無し",(IF('データ入力'!D24+'データ入力'!D30=0,"無し","有り")))</f>
        <v>有り・無し</v>
      </c>
      <c r="G23" s="311"/>
      <c r="H23" s="311"/>
      <c r="I23" s="312"/>
      <c r="J23" s="65" t="s">
        <v>175</v>
      </c>
      <c r="K23" s="311" t="str">
        <f>IF('データ入力'!D49="","有り・無し",(IF('データ入力'!D49+'データ入力'!D55=0,"無し","有り")))</f>
        <v>有り・無し</v>
      </c>
      <c r="L23" s="311"/>
      <c r="M23" s="311"/>
      <c r="N23" s="312"/>
      <c r="O23" s="65" t="s">
        <v>175</v>
      </c>
      <c r="P23" s="311" t="str">
        <f>IF('データ入力'!D74="","有り・無し",(IF('データ入力'!D74+'データ入力'!D80=0,"無し","有り")))</f>
        <v>有り・無し</v>
      </c>
      <c r="Q23" s="311"/>
      <c r="R23" s="311"/>
      <c r="S23" s="312"/>
      <c r="T23" s="66"/>
      <c r="U23" s="310" t="s">
        <v>175</v>
      </c>
      <c r="V23" s="311"/>
      <c r="W23" s="311" t="str">
        <f>IF('データ入力'!D100="","有り・無し",(IF('データ入力'!D100=0,"無し","有り")))</f>
        <v>有り・無し</v>
      </c>
      <c r="X23" s="311"/>
      <c r="Y23" s="312"/>
      <c r="Z23" s="11"/>
      <c r="AA23" s="4"/>
      <c r="AB23" s="4"/>
      <c r="AC23" s="4"/>
      <c r="AD23" s="7"/>
    </row>
    <row r="24" spans="1:30" ht="15.75" customHeight="1">
      <c r="A24" s="125"/>
      <c r="B24" s="312" t="s">
        <v>176</v>
      </c>
      <c r="C24" s="338"/>
      <c r="D24" s="300" t="str">
        <f>IF('データ入力'!C22="未設定","有り（",(IF('データ入力'!B21+'データ入力'!B22=0,"","有り(")))</f>
        <v>有り（</v>
      </c>
      <c r="E24" s="296"/>
      <c r="F24" s="296" t="str">
        <f>IF('データ入力'!C22="未設定","黒板",(IF('データ入力'!B22=0,"","黒板")))</f>
        <v>黒板</v>
      </c>
      <c r="G24" s="296"/>
      <c r="H24" s="296" t="str">
        <f>IF('データ入力'!C22="未設定",")・無し",(IF('データ入力'!B21+'データ入力'!B22=0,"無し",")")))</f>
        <v>)・無し</v>
      </c>
      <c r="I24" s="297"/>
      <c r="J24" s="300" t="str">
        <f>IF('データ入力'!C47="未設定","有り（",(IF('データ入力'!B46+'データ入力'!B47=0,"","有り(")))</f>
        <v>有り（</v>
      </c>
      <c r="K24" s="296" t="str">
        <f>IF('データ入力'!C47="未設定","黒板",(IF('データ入力'!B47=0,"","黒板")))</f>
        <v>黒板</v>
      </c>
      <c r="L24" s="296"/>
      <c r="M24" s="296" t="str">
        <f>IF('データ入力'!C47="未設定",")・無し",(IF('データ入力'!B46+'データ入力'!B47=0,"無し",")")))</f>
        <v>)・無し</v>
      </c>
      <c r="N24" s="297"/>
      <c r="O24" s="300" t="str">
        <f>IF('データ入力'!C72="未設定","有り（",(IF('データ入力'!B71+'データ入力'!B72=0,"","有り(")))</f>
        <v>有り（</v>
      </c>
      <c r="P24" s="296" t="str">
        <f>IF('データ入力'!C72="未設定","黒板",(IF('データ入力'!B72=0,"","黒板")))</f>
        <v>黒板</v>
      </c>
      <c r="Q24" s="296"/>
      <c r="R24" s="296" t="str">
        <f>IF('データ入力'!C72="未設定",")・無し",(IF('データ入力'!B71+'データ入力'!B72=0,"無し",")")))</f>
        <v>)・無し</v>
      </c>
      <c r="S24" s="297"/>
      <c r="T24" s="66"/>
      <c r="U24" s="300" t="s">
        <v>177</v>
      </c>
      <c r="V24" s="296"/>
      <c r="W24" s="296"/>
      <c r="X24" s="296"/>
      <c r="Y24" s="297"/>
      <c r="Z24" s="11"/>
      <c r="AA24" s="4"/>
      <c r="AB24" s="4"/>
      <c r="AC24" s="4"/>
      <c r="AD24" s="7"/>
    </row>
    <row r="25" spans="1:30" ht="7.5" customHeight="1">
      <c r="A25" s="125"/>
      <c r="B25" s="312"/>
      <c r="C25" s="338"/>
      <c r="D25" s="301"/>
      <c r="E25" s="298"/>
      <c r="F25" s="298"/>
      <c r="G25" s="298"/>
      <c r="H25" s="298"/>
      <c r="I25" s="299"/>
      <c r="J25" s="301"/>
      <c r="K25" s="298"/>
      <c r="L25" s="298"/>
      <c r="M25" s="298"/>
      <c r="N25" s="299"/>
      <c r="O25" s="301"/>
      <c r="P25" s="298"/>
      <c r="Q25" s="298"/>
      <c r="R25" s="298"/>
      <c r="S25" s="299"/>
      <c r="T25" s="66"/>
      <c r="U25" s="323" t="s">
        <v>52</v>
      </c>
      <c r="V25" s="324"/>
      <c r="W25" s="324"/>
      <c r="X25" s="324"/>
      <c r="Y25" s="325"/>
      <c r="Z25" s="11"/>
      <c r="AA25" s="4"/>
      <c r="AB25" s="4"/>
      <c r="AC25" s="4"/>
      <c r="AD25" s="7"/>
    </row>
    <row r="26" spans="1:30" ht="7.5" customHeight="1">
      <c r="A26" s="125"/>
      <c r="B26" s="312" t="s">
        <v>178</v>
      </c>
      <c r="C26" s="338"/>
      <c r="D26" s="300" t="str">
        <f>IF('データ入力'!F24="","有り(　　   　　 　)・無し",(IF('データ入力'!F24+'データ入力'!F30=0,"汚れ無し",(IF('データ入力'!F24+'データ入力'!F30=2,"黒板と机上で有り",(IF('データ入力'!F24=1,"黒板照明で有り","机上照明で有り")))))))</f>
        <v>有り(　　   　　 　)・無し</v>
      </c>
      <c r="E26" s="296"/>
      <c r="F26" s="296"/>
      <c r="G26" s="296"/>
      <c r="H26" s="296"/>
      <c r="I26" s="297"/>
      <c r="J26" s="300" t="str">
        <f>IF('データ入力'!F49="","有り(　　  　　  　)・無し",(IF('データ入力'!F49+'データ入力'!F55=0,"汚れ無し",(IF('データ入力'!F49+'データ入力'!F55=2,"黒板と机上で有り",(IF('データ入力'!F49=1,"黒板照明で有り","机上照明で有り")))))))</f>
        <v>有り(　　  　　  　)・無し</v>
      </c>
      <c r="K26" s="296"/>
      <c r="L26" s="296"/>
      <c r="M26" s="296"/>
      <c r="N26" s="297"/>
      <c r="O26" s="300" t="str">
        <f>IF('データ入力'!F74="","有り(　　  　　  　)・無し",(IF('データ入力'!F74+'データ入力'!F80=0,"汚れ無し",(IF('データ入力'!F74+'データ入力'!F80=2,"黒板と机上で有り",(IF('データ入力'!F74=1,"黒板照明で有り","机上照明で有り")))))))</f>
        <v>有り(　　  　　  　)・無し</v>
      </c>
      <c r="P26" s="296"/>
      <c r="Q26" s="296"/>
      <c r="R26" s="296"/>
      <c r="S26" s="297"/>
      <c r="T26" s="66"/>
      <c r="U26" s="323"/>
      <c r="V26" s="324"/>
      <c r="W26" s="324"/>
      <c r="X26" s="324"/>
      <c r="Y26" s="325"/>
      <c r="Z26" s="11"/>
      <c r="AA26" s="4"/>
      <c r="AB26" s="4"/>
      <c r="AC26" s="4"/>
      <c r="AD26" s="7"/>
    </row>
    <row r="27" spans="1:30" ht="17.25" customHeight="1">
      <c r="A27" s="125"/>
      <c r="B27" s="312"/>
      <c r="C27" s="338"/>
      <c r="D27" s="301"/>
      <c r="E27" s="298"/>
      <c r="F27" s="298"/>
      <c r="G27" s="298"/>
      <c r="H27" s="298"/>
      <c r="I27" s="299"/>
      <c r="J27" s="301"/>
      <c r="K27" s="298"/>
      <c r="L27" s="298"/>
      <c r="M27" s="298"/>
      <c r="N27" s="299"/>
      <c r="O27" s="301"/>
      <c r="P27" s="298"/>
      <c r="Q27" s="298"/>
      <c r="R27" s="298"/>
      <c r="S27" s="299"/>
      <c r="T27" s="67"/>
      <c r="U27" s="301" t="str">
        <f>IF('データ入力'!B94="","有り・無し",(IF('データ入力'!B94=1,"有り","無し")))</f>
        <v>有り・無し</v>
      </c>
      <c r="V27" s="298"/>
      <c r="W27" s="298"/>
      <c r="X27" s="298"/>
      <c r="Y27" s="299"/>
      <c r="Z27" s="11"/>
      <c r="AA27" s="4"/>
      <c r="AB27" s="4"/>
      <c r="AC27" s="4"/>
      <c r="AD27" s="7"/>
    </row>
    <row r="28" spans="1:30" ht="12.75" customHeight="1">
      <c r="A28" s="125"/>
      <c r="B28" s="22"/>
      <c r="C28" s="12" t="s">
        <v>53</v>
      </c>
      <c r="D28" s="317" t="s">
        <v>150</v>
      </c>
      <c r="E28" s="317"/>
      <c r="F28" s="317"/>
      <c r="G28" s="317"/>
      <c r="H28" s="317"/>
      <c r="I28" s="317"/>
      <c r="J28" s="317"/>
      <c r="K28" s="317"/>
      <c r="L28" s="317"/>
      <c r="M28" s="317"/>
      <c r="N28" s="317"/>
      <c r="O28" s="317"/>
      <c r="P28" s="317"/>
      <c r="Q28" s="317"/>
      <c r="R28" s="317"/>
      <c r="S28" s="317"/>
      <c r="T28" s="317"/>
      <c r="U28" s="317"/>
      <c r="V28" s="317"/>
      <c r="W28" s="317"/>
      <c r="X28" s="317"/>
      <c r="Y28" s="317"/>
      <c r="Z28" s="11"/>
      <c r="AA28" s="4"/>
      <c r="AB28" s="4"/>
      <c r="AC28" s="4"/>
      <c r="AD28" s="7"/>
    </row>
    <row r="29" spans="1:30" ht="12.75" customHeight="1">
      <c r="A29" s="125"/>
      <c r="B29" s="22"/>
      <c r="C29" s="12" t="s">
        <v>152</v>
      </c>
      <c r="D29" s="317" t="s">
        <v>179</v>
      </c>
      <c r="E29" s="317"/>
      <c r="F29" s="317"/>
      <c r="G29" s="317"/>
      <c r="H29" s="317"/>
      <c r="I29" s="317"/>
      <c r="J29" s="317"/>
      <c r="K29" s="317"/>
      <c r="L29" s="317"/>
      <c r="M29" s="317"/>
      <c r="N29" s="317"/>
      <c r="O29" s="317"/>
      <c r="P29" s="317"/>
      <c r="Q29" s="317"/>
      <c r="R29" s="317"/>
      <c r="S29" s="317"/>
      <c r="T29" s="317"/>
      <c r="U29" s="317"/>
      <c r="V29" s="317"/>
      <c r="W29" s="317"/>
      <c r="X29" s="317"/>
      <c r="Y29" s="317"/>
      <c r="Z29" s="11"/>
      <c r="AA29" s="4"/>
      <c r="AB29" s="4"/>
      <c r="AC29" s="4"/>
      <c r="AD29" s="7"/>
    </row>
    <row r="30" spans="1:30" ht="12.75" customHeight="1">
      <c r="A30" s="125"/>
      <c r="B30" s="22"/>
      <c r="C30" s="12" t="s">
        <v>148</v>
      </c>
      <c r="D30" s="317" t="s">
        <v>54</v>
      </c>
      <c r="E30" s="317"/>
      <c r="F30" s="317"/>
      <c r="G30" s="317"/>
      <c r="H30" s="317"/>
      <c r="I30" s="317"/>
      <c r="J30" s="317"/>
      <c r="K30" s="317"/>
      <c r="L30" s="317"/>
      <c r="M30" s="317"/>
      <c r="N30" s="317"/>
      <c r="O30" s="317"/>
      <c r="P30" s="317"/>
      <c r="Q30" s="317"/>
      <c r="R30" s="317"/>
      <c r="S30" s="317"/>
      <c r="T30" s="317"/>
      <c r="U30" s="317"/>
      <c r="V30" s="317"/>
      <c r="W30" s="317"/>
      <c r="X30" s="317"/>
      <c r="Y30" s="317"/>
      <c r="Z30" s="11"/>
      <c r="AA30" s="4"/>
      <c r="AB30" s="4"/>
      <c r="AC30" s="4"/>
      <c r="AD30" s="7"/>
    </row>
    <row r="31" spans="1:30" ht="12.75" customHeight="1">
      <c r="A31" s="125"/>
      <c r="B31" s="22"/>
      <c r="C31" s="12" t="s">
        <v>153</v>
      </c>
      <c r="D31" s="317" t="s">
        <v>55</v>
      </c>
      <c r="E31" s="317"/>
      <c r="F31" s="317"/>
      <c r="G31" s="317"/>
      <c r="H31" s="317"/>
      <c r="I31" s="317"/>
      <c r="J31" s="317"/>
      <c r="K31" s="317"/>
      <c r="L31" s="317"/>
      <c r="M31" s="317"/>
      <c r="N31" s="317"/>
      <c r="O31" s="317"/>
      <c r="P31" s="317"/>
      <c r="Q31" s="317"/>
      <c r="R31" s="317"/>
      <c r="S31" s="317"/>
      <c r="T31" s="317"/>
      <c r="U31" s="317"/>
      <c r="V31" s="317"/>
      <c r="W31" s="317"/>
      <c r="X31" s="317"/>
      <c r="Y31" s="317"/>
      <c r="Z31" s="11"/>
      <c r="AA31" s="4"/>
      <c r="AB31" s="4"/>
      <c r="AC31" s="4"/>
      <c r="AD31" s="7"/>
    </row>
    <row r="32" spans="1:30" ht="12.75" customHeight="1">
      <c r="A32" s="125"/>
      <c r="B32" s="22"/>
      <c r="C32" s="12" t="s">
        <v>149</v>
      </c>
      <c r="D32" s="317" t="s">
        <v>56</v>
      </c>
      <c r="E32" s="317"/>
      <c r="F32" s="317"/>
      <c r="G32" s="317"/>
      <c r="H32" s="317"/>
      <c r="I32" s="317"/>
      <c r="J32" s="317"/>
      <c r="K32" s="317"/>
      <c r="L32" s="317"/>
      <c r="M32" s="317"/>
      <c r="N32" s="317"/>
      <c r="O32" s="317"/>
      <c r="P32" s="317"/>
      <c r="Q32" s="317"/>
      <c r="R32" s="317"/>
      <c r="S32" s="317"/>
      <c r="T32" s="317"/>
      <c r="U32" s="317"/>
      <c r="V32" s="317"/>
      <c r="W32" s="317"/>
      <c r="X32" s="317"/>
      <c r="Y32" s="317"/>
      <c r="Z32" s="11"/>
      <c r="AA32" s="4"/>
      <c r="AB32" s="4"/>
      <c r="AC32" s="4"/>
      <c r="AD32" s="7"/>
    </row>
    <row r="33" spans="1:30" ht="12.75" customHeight="1">
      <c r="A33" s="125"/>
      <c r="B33" s="22"/>
      <c r="C33" s="12"/>
      <c r="D33" s="317" t="s">
        <v>180</v>
      </c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7"/>
      <c r="X33" s="317"/>
      <c r="Y33" s="317"/>
      <c r="Z33" s="11"/>
      <c r="AA33" s="4"/>
      <c r="AB33" s="4"/>
      <c r="AC33" s="4"/>
      <c r="AD33" s="7"/>
    </row>
    <row r="34" spans="1:30" ht="12.75" customHeight="1">
      <c r="A34" s="125"/>
      <c r="B34" s="22"/>
      <c r="C34" s="12" t="s">
        <v>181</v>
      </c>
      <c r="D34" s="317" t="s">
        <v>146</v>
      </c>
      <c r="E34" s="317"/>
      <c r="F34" s="317"/>
      <c r="G34" s="317"/>
      <c r="H34" s="317"/>
      <c r="I34" s="317"/>
      <c r="J34" s="317"/>
      <c r="K34" s="317"/>
      <c r="L34" s="317"/>
      <c r="M34" s="317"/>
      <c r="N34" s="317"/>
      <c r="O34" s="317"/>
      <c r="P34" s="317"/>
      <c r="Q34" s="317"/>
      <c r="R34" s="317"/>
      <c r="S34" s="317"/>
      <c r="T34" s="317"/>
      <c r="U34" s="317"/>
      <c r="V34" s="317"/>
      <c r="W34" s="317"/>
      <c r="X34" s="317"/>
      <c r="Y34" s="317"/>
      <c r="Z34" s="11"/>
      <c r="AA34" s="4"/>
      <c r="AB34" s="4"/>
      <c r="AC34" s="4"/>
      <c r="AD34" s="7"/>
    </row>
    <row r="35" spans="1:30" ht="12.75" customHeight="1">
      <c r="A35" s="125"/>
      <c r="B35" s="43"/>
      <c r="C35" s="104" t="s">
        <v>182</v>
      </c>
      <c r="D35" s="329" t="s">
        <v>162</v>
      </c>
      <c r="E35" s="329"/>
      <c r="F35" s="329"/>
      <c r="G35" s="329"/>
      <c r="H35" s="329"/>
      <c r="I35" s="329"/>
      <c r="J35" s="329"/>
      <c r="K35" s="329"/>
      <c r="L35" s="329"/>
      <c r="M35" s="329"/>
      <c r="N35" s="329"/>
      <c r="O35" s="329"/>
      <c r="P35" s="329"/>
      <c r="Q35" s="329"/>
      <c r="R35" s="329"/>
      <c r="S35" s="329"/>
      <c r="T35" s="329"/>
      <c r="U35" s="329"/>
      <c r="V35" s="329"/>
      <c r="W35" s="329"/>
      <c r="X35" s="329"/>
      <c r="Y35" s="329"/>
      <c r="Z35" s="8"/>
      <c r="AA35" s="4"/>
      <c r="AB35" s="4"/>
      <c r="AC35" s="4"/>
      <c r="AD35" s="7"/>
    </row>
    <row r="36" spans="3:30" ht="13.5">
      <c r="C36" s="103">
        <f>'データ入力'!B3</f>
        <v>2010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328" t="str">
        <f>'データ入力'!D3</f>
        <v>藤沢市学校薬剤師会</v>
      </c>
      <c r="O36" s="328"/>
      <c r="P36" s="328"/>
      <c r="Q36" s="328"/>
      <c r="R36" s="328"/>
      <c r="S36" s="328"/>
      <c r="T36" s="328"/>
      <c r="U36" s="328"/>
      <c r="V36" s="328"/>
      <c r="W36" s="328"/>
      <c r="X36" s="328"/>
      <c r="Y36" s="328"/>
      <c r="Z36" s="4"/>
      <c r="AA36" s="4"/>
      <c r="AB36" s="4"/>
      <c r="AC36" s="4"/>
      <c r="AD36" s="7"/>
    </row>
    <row r="37" spans="3:29" ht="13.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3:29" ht="13.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3:29" ht="13.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3:29" ht="13.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3:29" ht="13.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3:29" ht="13.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3:29" ht="13.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3:29" ht="13.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3:29" ht="13.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3:29" ht="13.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3:29" ht="13.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3:29" ht="13.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3:29" ht="13.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3:29" ht="13.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3:29" ht="13.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3:29" ht="13.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3:29" ht="13.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3:29" ht="13.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3:29" ht="13.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3:29" ht="13.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3:29" ht="13.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3:29" ht="13.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3:29" ht="13.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3:29" ht="13.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3:29" ht="13.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3:29" ht="13.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3:29" ht="13.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3:29" ht="13.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3:29" ht="13.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3:29" ht="13.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3:29" ht="13.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3:29" ht="13.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3:29" ht="13.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3:29" ht="13.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3:29" ht="13.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3:29" ht="13.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3:29" ht="13.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3:29" ht="13.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3:29" ht="13.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3:29" ht="13.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3:29" ht="13.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3:29" ht="13.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3:29" ht="13.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3:29" ht="13.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3:29" ht="13.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3:29" ht="13.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3:29" ht="13.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3:29" ht="13.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3:29" ht="13.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3:29" ht="13.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3:29" ht="13.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3:29" ht="13.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3:29" ht="13.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3:29" ht="13.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3:29" ht="13.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3:29" ht="13.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3:29" ht="13.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3:29" ht="13.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3:29" ht="13.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3:29" ht="13.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3:29" ht="13.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3:29" ht="13.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3:29" ht="13.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3:29" ht="13.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3:29" ht="13.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3:29" ht="13.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3:29" ht="13.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3:29" ht="13.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3:29" ht="13.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3:29" ht="13.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3:29" ht="13.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3:29" ht="13.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3:29" ht="13.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3:29" ht="13.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3:29" ht="13.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3:29" ht="13.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3:29" ht="13.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3:29" ht="13.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3:29" ht="13.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3:29" ht="13.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3:29" ht="13.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3:29" ht="13.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3:29" ht="13.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3:29" ht="13.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3:29" ht="13.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3:29" ht="13.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3:29" ht="13.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3:29" ht="13.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3:29" ht="13.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3:29" ht="13.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3:29" ht="13.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3:29" ht="13.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3:29" ht="13.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3:29" ht="13.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3:29" ht="13.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3:29" ht="13.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3:29" ht="13.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3:29" ht="13.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3:29" ht="13.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3:29" ht="13.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3:29" ht="13.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3:29" ht="13.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3:29" ht="13.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3:29" ht="13.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3:29" ht="13.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3:29" ht="13.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3:29" ht="13.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3:29" ht="13.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3:29" ht="13.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3:29" ht="13.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3:29" ht="13.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3:29" ht="13.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3:29" ht="13.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3:29" ht="13.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3:29" ht="13.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3:29" ht="13.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3:29" ht="13.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3:29" ht="13.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3:29" ht="13.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3:29" ht="13.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3:29" ht="13.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3:29" ht="13.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3:29" ht="13.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3:29" ht="13.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3:29" ht="13.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3:29" ht="13.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3:29" ht="13.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3:29" ht="13.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3:29" ht="13.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3:29" ht="13.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3:29" ht="13.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3:29" ht="13.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3:29" ht="13.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3:29" ht="13.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3:29" ht="13.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3:29" ht="13.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3:29" ht="13.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3:29" ht="13.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3:29" ht="13.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3:29" ht="13.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3:29" ht="13.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3:29" ht="13.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3:29" ht="13.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3:29" ht="13.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3:29" ht="13.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3:29" ht="13.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3:29" ht="13.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3:29" ht="13.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3:29" ht="13.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3:29" ht="13.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3:29" ht="13.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3:29" ht="13.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3:29" ht="13.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3:29" ht="13.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3:29" ht="13.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3:29" ht="13.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3:29" ht="13.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3:29" ht="13.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3:29" ht="13.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3:29" ht="13.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3:29" ht="13.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3:29" ht="13.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3:29" ht="13.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3:29" ht="13.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3:29" ht="13.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3:29" ht="13.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3:29" ht="13.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3:29" ht="13.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3:29" ht="13.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3:29" ht="13.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3:29" ht="13.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3:29" ht="13.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3:29" ht="13.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3:29" ht="13.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3:29" ht="13.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3:29" ht="13.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3:29" ht="13.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3:29" ht="13.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3:29" ht="13.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3:29" ht="13.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3:29" ht="13.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3:29" ht="13.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3:29" ht="13.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3:29" ht="13.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3:29" ht="13.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3:29" ht="13.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3:29" ht="13.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3:29" ht="13.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3:29" ht="13.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3:29" ht="13.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3:29" ht="13.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3:29" ht="13.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3:29" ht="13.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3:29" ht="13.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3:29" ht="13.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3:29" ht="13.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3:29" ht="13.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3:29" ht="13.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3:29" ht="13.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3:29" ht="13.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3:29" ht="13.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3:29" ht="13.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3:29" ht="13.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3:29" ht="13.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3:29" ht="13.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3:29" ht="13.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3:29" ht="13.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3:29" ht="13.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3:29" ht="13.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3:29" ht="13.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3:29" ht="13.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3:29" ht="13.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3:29" ht="13.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3:29" ht="13.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3:29" ht="13.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3:29" ht="13.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3:29" ht="13.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3:29" ht="13.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3:29" ht="13.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3:29" ht="13.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3:29" ht="13.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3:29" ht="13.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3:29" ht="13.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3:29" ht="13.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3:29" ht="13.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3:29" ht="13.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3:29" ht="13.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3:29" ht="13.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3:29" ht="13.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3:29" ht="13.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3:29" ht="13.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3:29" ht="13.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3:29" ht="13.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3:29" ht="13.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3:29" ht="13.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3:29" ht="13.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3:29" ht="13.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3:29" ht="13.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3:29" ht="13.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3:29" ht="13.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3:29" ht="13.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3:29" ht="13.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3:29" ht="13.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3:29" ht="13.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3:29" ht="13.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3:29" ht="13.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3:29" ht="13.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3:29" ht="13.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3:29" ht="13.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3:29" ht="13.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3:29" ht="13.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3:29" ht="13.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3:29" ht="13.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3:29" ht="13.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3:29" ht="13.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3:29" ht="13.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3:29" ht="13.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3:29" ht="13.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3:29" ht="13.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3:29" ht="13.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3:29" ht="13.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3:29" ht="13.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3:29" ht="13.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3:29" ht="13.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3:29" ht="13.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3:29" ht="13.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3:29" ht="13.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3:29" ht="13.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3:29" ht="13.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3:29" ht="13.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3:29" ht="13.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3:29" ht="13.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3:29" ht="13.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</sheetData>
  <mergeCells count="93">
    <mergeCell ref="Q20:R20"/>
    <mergeCell ref="M24:N25"/>
    <mergeCell ref="D24:E25"/>
    <mergeCell ref="H24:I25"/>
    <mergeCell ref="D20:E20"/>
    <mergeCell ref="G20:H20"/>
    <mergeCell ref="F24:G25"/>
    <mergeCell ref="K24:L25"/>
    <mergeCell ref="J19:K19"/>
    <mergeCell ref="L19:N19"/>
    <mergeCell ref="O19:P19"/>
    <mergeCell ref="Q19:S19"/>
    <mergeCell ref="D23:E23"/>
    <mergeCell ref="F23:I23"/>
    <mergeCell ref="K23:N23"/>
    <mergeCell ref="D17:E17"/>
    <mergeCell ref="D18:G18"/>
    <mergeCell ref="H18:I18"/>
    <mergeCell ref="G17:H17"/>
    <mergeCell ref="G19:I19"/>
    <mergeCell ref="D21:E21"/>
    <mergeCell ref="D19:F19"/>
    <mergeCell ref="J18:L18"/>
    <mergeCell ref="W23:Y23"/>
    <mergeCell ref="U21:W21"/>
    <mergeCell ref="U17:Y18"/>
    <mergeCell ref="U19:Y19"/>
    <mergeCell ref="L20:M20"/>
    <mergeCell ref="O18:Q18"/>
    <mergeCell ref="R18:S18"/>
    <mergeCell ref="X20:Y20"/>
    <mergeCell ref="U20:W20"/>
    <mergeCell ref="D30:Y30"/>
    <mergeCell ref="D31:Y31"/>
    <mergeCell ref="J26:N27"/>
    <mergeCell ref="U27:Y27"/>
    <mergeCell ref="D26:I27"/>
    <mergeCell ref="D29:Y29"/>
    <mergeCell ref="O26:S27"/>
    <mergeCell ref="M18:N18"/>
    <mergeCell ref="L3:N3"/>
    <mergeCell ref="D28:Y28"/>
    <mergeCell ref="U25:Y26"/>
    <mergeCell ref="X21:Y21"/>
    <mergeCell ref="J24:J25"/>
    <mergeCell ref="C5:Y5"/>
    <mergeCell ref="C11:Y11"/>
    <mergeCell ref="L22:M22"/>
    <mergeCell ref="U22:W22"/>
    <mergeCell ref="D22:E22"/>
    <mergeCell ref="L21:M21"/>
    <mergeCell ref="Q21:R21"/>
    <mergeCell ref="Q22:R22"/>
    <mergeCell ref="G21:H21"/>
    <mergeCell ref="G22:H22"/>
    <mergeCell ref="N36:Y36"/>
    <mergeCell ref="D32:Y32"/>
    <mergeCell ref="D33:Y33"/>
    <mergeCell ref="D35:Y35"/>
    <mergeCell ref="D34:Y34"/>
    <mergeCell ref="U24:Y24"/>
    <mergeCell ref="X22:Y22"/>
    <mergeCell ref="B26:C27"/>
    <mergeCell ref="B19:C19"/>
    <mergeCell ref="B20:C20"/>
    <mergeCell ref="B21:C21"/>
    <mergeCell ref="B22:C22"/>
    <mergeCell ref="B23:C23"/>
    <mergeCell ref="B24:C25"/>
    <mergeCell ref="U23:V23"/>
    <mergeCell ref="Q17:R17"/>
    <mergeCell ref="R3:X3"/>
    <mergeCell ref="W2:X2"/>
    <mergeCell ref="C12:Y12"/>
    <mergeCell ref="C14:Y14"/>
    <mergeCell ref="C15:Y15"/>
    <mergeCell ref="C13:Y13"/>
    <mergeCell ref="L17:M17"/>
    <mergeCell ref="B17:C18"/>
    <mergeCell ref="P24:Q25"/>
    <mergeCell ref="H1:O1"/>
    <mergeCell ref="O3:Q3"/>
    <mergeCell ref="C6:Y10"/>
    <mergeCell ref="P23:S23"/>
    <mergeCell ref="H4:P4"/>
    <mergeCell ref="O24:O25"/>
    <mergeCell ref="R24:S25"/>
    <mergeCell ref="O2:P2"/>
    <mergeCell ref="Q2:R2"/>
    <mergeCell ref="K2:N2"/>
    <mergeCell ref="F2:J2"/>
    <mergeCell ref="C2:D2"/>
    <mergeCell ref="Q4:Y4"/>
  </mergeCells>
  <printOptions/>
  <pageMargins left="0.35" right="0.14" top="0.33" bottom="0.27" header="0.32" footer="0.33"/>
  <pageSetup orientation="portrait" paperSize="9" scale="11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313"/>
  <sheetViews>
    <sheetView workbookViewId="0" topLeftCell="A10">
      <selection activeCell="AA15" sqref="AA15"/>
    </sheetView>
  </sheetViews>
  <sheetFormatPr defaultColWidth="9.00390625" defaultRowHeight="13.5"/>
  <cols>
    <col min="1" max="1" width="0.875" style="0" customWidth="1"/>
    <col min="2" max="2" width="0.74609375" style="0" customWidth="1"/>
    <col min="3" max="3" width="6.00390625" style="0" customWidth="1"/>
    <col min="4" max="4" width="3.00390625" style="0" customWidth="1"/>
    <col min="5" max="5" width="3.25390625" style="0" customWidth="1"/>
    <col min="6" max="6" width="4.00390625" style="0" customWidth="1"/>
    <col min="7" max="7" width="2.625" style="0" customWidth="1"/>
    <col min="8" max="8" width="3.375" style="0" customWidth="1"/>
    <col min="9" max="9" width="3.625" style="0" customWidth="1"/>
    <col min="10" max="10" width="6.125" style="0" customWidth="1"/>
    <col min="11" max="11" width="3.875" style="0" customWidth="1"/>
    <col min="12" max="12" width="2.625" style="0" customWidth="1"/>
    <col min="13" max="13" width="3.375" style="0" customWidth="1"/>
    <col min="14" max="14" width="3.75390625" style="0" customWidth="1"/>
    <col min="15" max="15" width="6.125" style="0" customWidth="1"/>
    <col min="16" max="16" width="3.875" style="0" customWidth="1"/>
    <col min="17" max="17" width="2.125" style="0" customWidth="1"/>
    <col min="18" max="18" width="3.25390625" style="0" customWidth="1"/>
    <col min="19" max="19" width="3.75390625" style="0" customWidth="1"/>
    <col min="20" max="20" width="0.12890625" style="0" customWidth="1"/>
    <col min="21" max="21" width="3.375" style="0" customWidth="1"/>
    <col min="22" max="22" width="3.125" style="0" customWidth="1"/>
    <col min="23" max="23" width="3.375" style="0" customWidth="1"/>
    <col min="24" max="24" width="2.625" style="0" customWidth="1"/>
    <col min="25" max="25" width="2.50390625" style="0" customWidth="1"/>
    <col min="26" max="26" width="0.12890625" style="0" customWidth="1"/>
  </cols>
  <sheetData>
    <row r="1" spans="3:29" ht="30.75" customHeight="1">
      <c r="C1" s="1"/>
      <c r="D1" s="1"/>
      <c r="E1" s="1"/>
      <c r="F1" s="1"/>
      <c r="G1" s="1"/>
      <c r="H1" s="318" t="s">
        <v>57</v>
      </c>
      <c r="I1" s="318"/>
      <c r="J1" s="318"/>
      <c r="K1" s="318"/>
      <c r="L1" s="318"/>
      <c r="M1" s="318"/>
      <c r="N1" s="318"/>
      <c r="O1" s="318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27.75" customHeight="1">
      <c r="A2" s="17"/>
      <c r="B2" s="17"/>
      <c r="C2" s="334" t="str">
        <f>'一般教室用1'!H2</f>
        <v>神奈川県</v>
      </c>
      <c r="D2" s="334"/>
      <c r="E2" s="127" t="s">
        <v>1</v>
      </c>
      <c r="F2" s="319">
        <f>'一般教室用1'!L2</f>
        <v>0</v>
      </c>
      <c r="G2" s="319"/>
      <c r="H2" s="319"/>
      <c r="I2" s="319"/>
      <c r="J2" s="319"/>
      <c r="K2" s="333" t="s">
        <v>187</v>
      </c>
      <c r="L2" s="333"/>
      <c r="M2" s="333"/>
      <c r="N2" s="333"/>
      <c r="O2" s="320" t="s">
        <v>5</v>
      </c>
      <c r="P2" s="320"/>
      <c r="Q2" s="320">
        <f>'データ入力'!B7</f>
        <v>22</v>
      </c>
      <c r="R2" s="320"/>
      <c r="S2" s="123" t="s">
        <v>6</v>
      </c>
      <c r="T2" s="18"/>
      <c r="U2" s="18">
        <v>6</v>
      </c>
      <c r="V2" s="18" t="s">
        <v>7</v>
      </c>
      <c r="W2" s="320">
        <v>10</v>
      </c>
      <c r="X2" s="320"/>
      <c r="Y2" s="18" t="s">
        <v>8</v>
      </c>
      <c r="Z2" s="19"/>
      <c r="AA2" s="1"/>
      <c r="AB2" s="1"/>
      <c r="AC2" s="1"/>
    </row>
    <row r="3" spans="3:29" ht="26.25" customHeight="1">
      <c r="C3" s="14"/>
      <c r="D3" s="14"/>
      <c r="E3" s="14"/>
      <c r="F3" s="14"/>
      <c r="G3" s="14"/>
      <c r="H3" s="15"/>
      <c r="I3" s="15"/>
      <c r="J3" s="15"/>
      <c r="K3" s="15"/>
      <c r="L3" s="321"/>
      <c r="M3" s="321"/>
      <c r="N3" s="321"/>
      <c r="O3" s="336" t="s">
        <v>59</v>
      </c>
      <c r="P3" s="336"/>
      <c r="Q3" s="336"/>
      <c r="R3" s="337">
        <f>'一般教室用1'!X2</f>
        <v>0</v>
      </c>
      <c r="S3" s="337"/>
      <c r="T3" s="337"/>
      <c r="U3" s="337"/>
      <c r="V3" s="337"/>
      <c r="W3" s="337"/>
      <c r="X3" s="337"/>
      <c r="Y3" s="14" t="s">
        <v>60</v>
      </c>
      <c r="Z3" s="4"/>
      <c r="AA3" s="1"/>
      <c r="AB3" s="1"/>
      <c r="AC3" s="1"/>
    </row>
    <row r="4" spans="1:29" ht="30.75" customHeight="1">
      <c r="A4" s="125"/>
      <c r="B4" s="42"/>
      <c r="C4" s="99" t="s">
        <v>61</v>
      </c>
      <c r="D4" s="2"/>
      <c r="E4" s="2"/>
      <c r="F4" s="2"/>
      <c r="G4" s="2"/>
      <c r="H4" s="295" t="s">
        <v>136</v>
      </c>
      <c r="I4" s="295"/>
      <c r="J4" s="295"/>
      <c r="K4" s="295"/>
      <c r="L4" s="295"/>
      <c r="M4" s="295"/>
      <c r="N4" s="295"/>
      <c r="O4" s="295"/>
      <c r="P4" s="295"/>
      <c r="Q4" s="335"/>
      <c r="R4" s="335"/>
      <c r="S4" s="335"/>
      <c r="T4" s="335"/>
      <c r="U4" s="335"/>
      <c r="V4" s="335"/>
      <c r="W4" s="335"/>
      <c r="X4" s="335"/>
      <c r="Y4" s="335"/>
      <c r="Z4" s="3"/>
      <c r="AA4" s="1"/>
      <c r="AB4" s="1"/>
      <c r="AC4" s="1"/>
    </row>
    <row r="5" spans="1:29" ht="19.5" customHeight="1">
      <c r="A5" s="125"/>
      <c r="B5" s="22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6"/>
      <c r="AA5" s="1"/>
      <c r="AB5" s="1"/>
      <c r="AC5" s="1"/>
    </row>
    <row r="6" spans="1:29" ht="19.5" customHeight="1">
      <c r="A6" s="125"/>
      <c r="B6" s="22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39"/>
      <c r="X6" s="339"/>
      <c r="Y6" s="339"/>
      <c r="Z6" s="6"/>
      <c r="AA6" s="1"/>
      <c r="AB6" s="1"/>
      <c r="AC6" s="1"/>
    </row>
    <row r="7" spans="1:29" ht="19.5" customHeight="1">
      <c r="A7" s="125"/>
      <c r="B7" s="22"/>
      <c r="C7" s="339"/>
      <c r="D7" s="339"/>
      <c r="E7" s="339"/>
      <c r="F7" s="339"/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  <c r="R7" s="339"/>
      <c r="S7" s="339"/>
      <c r="T7" s="339"/>
      <c r="U7" s="339"/>
      <c r="V7" s="339"/>
      <c r="W7" s="339"/>
      <c r="X7" s="339"/>
      <c r="Y7" s="339"/>
      <c r="Z7" s="6"/>
      <c r="AA7" s="1"/>
      <c r="AB7" s="1"/>
      <c r="AC7" s="1"/>
    </row>
    <row r="8" spans="1:29" ht="19.5" customHeight="1">
      <c r="A8" s="125"/>
      <c r="B8" s="22"/>
      <c r="C8" s="339"/>
      <c r="D8" s="339"/>
      <c r="E8" s="339"/>
      <c r="F8" s="339"/>
      <c r="G8" s="339"/>
      <c r="H8" s="339"/>
      <c r="I8" s="339"/>
      <c r="J8" s="339"/>
      <c r="K8" s="339"/>
      <c r="L8" s="339"/>
      <c r="M8" s="339"/>
      <c r="N8" s="339"/>
      <c r="O8" s="339"/>
      <c r="P8" s="339"/>
      <c r="Q8" s="339"/>
      <c r="R8" s="339"/>
      <c r="S8" s="339"/>
      <c r="T8" s="339"/>
      <c r="U8" s="339"/>
      <c r="V8" s="339"/>
      <c r="W8" s="339"/>
      <c r="X8" s="339"/>
      <c r="Y8" s="339"/>
      <c r="Z8" s="6"/>
      <c r="AA8" s="1"/>
      <c r="AB8" s="1"/>
      <c r="AC8" s="1"/>
    </row>
    <row r="9" spans="1:29" ht="19.5" customHeight="1">
      <c r="A9" s="125"/>
      <c r="B9" s="22"/>
      <c r="C9" s="339"/>
      <c r="D9" s="339"/>
      <c r="E9" s="339"/>
      <c r="F9" s="339"/>
      <c r="G9" s="339"/>
      <c r="H9" s="339"/>
      <c r="I9" s="339"/>
      <c r="J9" s="339"/>
      <c r="K9" s="339"/>
      <c r="L9" s="339"/>
      <c r="M9" s="339"/>
      <c r="N9" s="339"/>
      <c r="O9" s="339"/>
      <c r="P9" s="339"/>
      <c r="Q9" s="339"/>
      <c r="R9" s="339"/>
      <c r="S9" s="339"/>
      <c r="T9" s="339"/>
      <c r="U9" s="339"/>
      <c r="V9" s="339"/>
      <c r="W9" s="339"/>
      <c r="X9" s="339"/>
      <c r="Y9" s="339"/>
      <c r="Z9" s="6"/>
      <c r="AA9" s="1"/>
      <c r="AB9" s="1"/>
      <c r="AC9" s="1"/>
    </row>
    <row r="10" spans="1:29" ht="19.5" customHeight="1">
      <c r="A10" s="125"/>
      <c r="B10" s="22"/>
      <c r="C10" s="339"/>
      <c r="D10" s="339"/>
      <c r="E10" s="339"/>
      <c r="F10" s="339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  <c r="R10" s="339"/>
      <c r="S10" s="339"/>
      <c r="T10" s="339"/>
      <c r="U10" s="339"/>
      <c r="V10" s="339"/>
      <c r="W10" s="339"/>
      <c r="X10" s="339"/>
      <c r="Y10" s="339"/>
      <c r="Z10" s="6"/>
      <c r="AA10" s="1"/>
      <c r="AB10" s="1"/>
      <c r="AC10" s="1"/>
    </row>
    <row r="11" spans="1:29" ht="19.5" customHeight="1">
      <c r="A11" s="125"/>
      <c r="B11" s="22"/>
      <c r="C11" s="339"/>
      <c r="D11" s="339"/>
      <c r="E11" s="339"/>
      <c r="F11" s="339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39"/>
      <c r="R11" s="339"/>
      <c r="S11" s="339"/>
      <c r="T11" s="339"/>
      <c r="U11" s="339"/>
      <c r="V11" s="339"/>
      <c r="W11" s="339"/>
      <c r="X11" s="339"/>
      <c r="Y11" s="339"/>
      <c r="Z11" s="6"/>
      <c r="AA11" s="1"/>
      <c r="AB11" s="1"/>
      <c r="AC11" s="1"/>
    </row>
    <row r="12" spans="1:29" ht="19.5" customHeight="1">
      <c r="A12" s="125"/>
      <c r="B12" s="22"/>
      <c r="C12" s="339"/>
      <c r="D12" s="339"/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  <c r="R12" s="339"/>
      <c r="S12" s="339"/>
      <c r="T12" s="339"/>
      <c r="U12" s="339"/>
      <c r="V12" s="339"/>
      <c r="W12" s="339"/>
      <c r="X12" s="339"/>
      <c r="Y12" s="339"/>
      <c r="Z12" s="6"/>
      <c r="AA12" s="1"/>
      <c r="AB12" s="1"/>
      <c r="AC12" s="1"/>
    </row>
    <row r="13" spans="1:29" ht="19.5" customHeight="1">
      <c r="A13" s="125"/>
      <c r="B13" s="22"/>
      <c r="C13" s="339"/>
      <c r="D13" s="339"/>
      <c r="E13" s="339"/>
      <c r="F13" s="339"/>
      <c r="G13" s="339"/>
      <c r="H13" s="339"/>
      <c r="I13" s="339"/>
      <c r="J13" s="339"/>
      <c r="K13" s="339"/>
      <c r="L13" s="339"/>
      <c r="M13" s="339"/>
      <c r="N13" s="339"/>
      <c r="O13" s="339"/>
      <c r="P13" s="339"/>
      <c r="Q13" s="339"/>
      <c r="R13" s="339"/>
      <c r="S13" s="339"/>
      <c r="T13" s="339"/>
      <c r="U13" s="339"/>
      <c r="V13" s="339"/>
      <c r="W13" s="339"/>
      <c r="X13" s="339"/>
      <c r="Y13" s="339"/>
      <c r="Z13" s="6"/>
      <c r="AA13" s="1"/>
      <c r="AB13" s="1"/>
      <c r="AC13" s="1"/>
    </row>
    <row r="14" spans="1:29" ht="19.5" customHeight="1">
      <c r="A14" s="125"/>
      <c r="B14" s="22"/>
      <c r="C14" s="339"/>
      <c r="D14" s="339"/>
      <c r="E14" s="339"/>
      <c r="F14" s="339"/>
      <c r="G14" s="339"/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S14" s="339"/>
      <c r="T14" s="339"/>
      <c r="U14" s="339"/>
      <c r="V14" s="339"/>
      <c r="W14" s="339"/>
      <c r="X14" s="339"/>
      <c r="Y14" s="339"/>
      <c r="Z14" s="6"/>
      <c r="AA14" s="1"/>
      <c r="AB14" s="1"/>
      <c r="AC14" s="1"/>
    </row>
    <row r="15" spans="1:29" ht="19.5" customHeight="1">
      <c r="A15" s="125"/>
      <c r="B15" s="22"/>
      <c r="C15" s="341"/>
      <c r="D15" s="341"/>
      <c r="E15" s="341"/>
      <c r="F15" s="341"/>
      <c r="G15" s="341"/>
      <c r="H15" s="341"/>
      <c r="I15" s="341"/>
      <c r="J15" s="341"/>
      <c r="K15" s="341"/>
      <c r="L15" s="341"/>
      <c r="M15" s="341"/>
      <c r="N15" s="341"/>
      <c r="O15" s="341"/>
      <c r="P15" s="341"/>
      <c r="Q15" s="341"/>
      <c r="R15" s="341"/>
      <c r="S15" s="341"/>
      <c r="T15" s="341"/>
      <c r="U15" s="341"/>
      <c r="V15" s="341"/>
      <c r="W15" s="341"/>
      <c r="X15" s="341"/>
      <c r="Y15" s="341"/>
      <c r="Z15" s="6"/>
      <c r="AA15" s="1"/>
      <c r="AB15" s="1"/>
      <c r="AC15" s="1"/>
    </row>
    <row r="16" spans="1:29" ht="19.5" customHeight="1">
      <c r="A16" s="125"/>
      <c r="B16" s="22"/>
      <c r="C16" s="341"/>
      <c r="D16" s="341"/>
      <c r="E16" s="341"/>
      <c r="F16" s="341"/>
      <c r="G16" s="341"/>
      <c r="H16" s="341"/>
      <c r="I16" s="341"/>
      <c r="J16" s="341"/>
      <c r="K16" s="341"/>
      <c r="L16" s="341"/>
      <c r="M16" s="341"/>
      <c r="N16" s="341"/>
      <c r="O16" s="341"/>
      <c r="P16" s="341"/>
      <c r="Q16" s="341"/>
      <c r="R16" s="341"/>
      <c r="S16" s="341"/>
      <c r="T16" s="341"/>
      <c r="U16" s="341"/>
      <c r="V16" s="341"/>
      <c r="W16" s="341"/>
      <c r="X16" s="341"/>
      <c r="Y16" s="341"/>
      <c r="Z16" s="6"/>
      <c r="AA16" s="1"/>
      <c r="AB16" s="1"/>
      <c r="AC16" s="1"/>
    </row>
    <row r="17" spans="1:29" ht="19.5" customHeight="1">
      <c r="A17" s="125"/>
      <c r="B17" s="22"/>
      <c r="C17" s="341"/>
      <c r="D17" s="341"/>
      <c r="E17" s="341"/>
      <c r="F17" s="341"/>
      <c r="G17" s="341"/>
      <c r="H17" s="341"/>
      <c r="I17" s="341"/>
      <c r="J17" s="341"/>
      <c r="K17" s="341"/>
      <c r="L17" s="341"/>
      <c r="M17" s="341"/>
      <c r="N17" s="341"/>
      <c r="O17" s="341"/>
      <c r="P17" s="341"/>
      <c r="Q17" s="341"/>
      <c r="R17" s="341"/>
      <c r="S17" s="341"/>
      <c r="T17" s="341"/>
      <c r="U17" s="341"/>
      <c r="V17" s="341"/>
      <c r="W17" s="341"/>
      <c r="X17" s="341"/>
      <c r="Y17" s="341"/>
      <c r="Z17" s="6"/>
      <c r="AA17" s="1"/>
      <c r="AB17" s="1"/>
      <c r="AC17" s="1"/>
    </row>
    <row r="18" spans="1:29" ht="19.5" customHeight="1">
      <c r="A18" s="125"/>
      <c r="B18" s="22"/>
      <c r="C18" s="341"/>
      <c r="D18" s="341"/>
      <c r="E18" s="341"/>
      <c r="F18" s="341"/>
      <c r="G18" s="341"/>
      <c r="H18" s="341"/>
      <c r="I18" s="341"/>
      <c r="J18" s="341"/>
      <c r="K18" s="341"/>
      <c r="L18" s="341"/>
      <c r="M18" s="341"/>
      <c r="N18" s="341"/>
      <c r="O18" s="341"/>
      <c r="P18" s="341"/>
      <c r="Q18" s="341"/>
      <c r="R18" s="341"/>
      <c r="S18" s="341"/>
      <c r="T18" s="341"/>
      <c r="U18" s="341"/>
      <c r="V18" s="341"/>
      <c r="W18" s="341"/>
      <c r="X18" s="341"/>
      <c r="Y18" s="341"/>
      <c r="Z18" s="6"/>
      <c r="AA18" s="1"/>
      <c r="AB18" s="1"/>
      <c r="AC18" s="1"/>
    </row>
    <row r="19" spans="1:29" ht="19.5" customHeight="1">
      <c r="A19" s="125"/>
      <c r="B19" s="22"/>
      <c r="C19" s="341"/>
      <c r="D19" s="341"/>
      <c r="E19" s="341"/>
      <c r="F19" s="341"/>
      <c r="G19" s="341"/>
      <c r="H19" s="341"/>
      <c r="I19" s="341"/>
      <c r="J19" s="341"/>
      <c r="K19" s="341"/>
      <c r="L19" s="341"/>
      <c r="M19" s="341"/>
      <c r="N19" s="341"/>
      <c r="O19" s="341"/>
      <c r="P19" s="341"/>
      <c r="Q19" s="341"/>
      <c r="R19" s="341"/>
      <c r="S19" s="341"/>
      <c r="T19" s="341"/>
      <c r="U19" s="341"/>
      <c r="V19" s="341"/>
      <c r="W19" s="341"/>
      <c r="X19" s="341"/>
      <c r="Y19" s="341"/>
      <c r="Z19" s="6"/>
      <c r="AA19" s="1"/>
      <c r="AB19" s="1"/>
      <c r="AC19" s="1"/>
    </row>
    <row r="20" spans="1:29" ht="9.75" customHeight="1">
      <c r="A20" s="125"/>
      <c r="B20" s="22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6"/>
      <c r="AA20" s="1"/>
      <c r="AB20" s="1"/>
      <c r="AC20" s="1"/>
    </row>
    <row r="21" spans="1:30" ht="19.5" customHeight="1">
      <c r="A21" s="125"/>
      <c r="B21" s="312" t="s">
        <v>12</v>
      </c>
      <c r="C21" s="338"/>
      <c r="D21" s="313">
        <f>'一般教室用1'!H4</f>
        <v>0</v>
      </c>
      <c r="E21" s="314"/>
      <c r="F21" s="56" t="s">
        <v>13</v>
      </c>
      <c r="G21" s="314">
        <f>'一般教室用1'!O4</f>
        <v>0</v>
      </c>
      <c r="H21" s="314"/>
      <c r="I21" s="57" t="s">
        <v>14</v>
      </c>
      <c r="J21" s="55">
        <f>'一般教室用2'!H4</f>
        <v>0</v>
      </c>
      <c r="K21" s="56" t="s">
        <v>13</v>
      </c>
      <c r="L21" s="314">
        <f>'一般教室用2'!O4</f>
        <v>0</v>
      </c>
      <c r="M21" s="314"/>
      <c r="N21" s="57" t="s">
        <v>14</v>
      </c>
      <c r="O21" s="55">
        <f>'一般教室用3'!H4</f>
        <v>0</v>
      </c>
      <c r="P21" s="56" t="s">
        <v>13</v>
      </c>
      <c r="Q21" s="314">
        <f>'一般教室用3'!O4</f>
        <v>0</v>
      </c>
      <c r="R21" s="314"/>
      <c r="S21" s="57" t="s">
        <v>14</v>
      </c>
      <c r="T21" s="56"/>
      <c r="U21" s="304" t="s">
        <v>15</v>
      </c>
      <c r="V21" s="305"/>
      <c r="W21" s="305"/>
      <c r="X21" s="305"/>
      <c r="Y21" s="306"/>
      <c r="Z21" s="11"/>
      <c r="AA21" s="4"/>
      <c r="AB21" s="4"/>
      <c r="AC21" s="4"/>
      <c r="AD21" s="7"/>
    </row>
    <row r="22" spans="1:30" ht="19.5" customHeight="1">
      <c r="A22" s="125"/>
      <c r="B22" s="312"/>
      <c r="C22" s="338"/>
      <c r="D22" s="315">
        <f>'一般教室用1'!X4</f>
        <v>0</v>
      </c>
      <c r="E22" s="316"/>
      <c r="F22" s="316"/>
      <c r="G22" s="316"/>
      <c r="H22" s="261" t="s">
        <v>40</v>
      </c>
      <c r="I22" s="262"/>
      <c r="J22" s="315">
        <f>'一般教室用2'!X4</f>
        <v>0</v>
      </c>
      <c r="K22" s="316"/>
      <c r="L22" s="316"/>
      <c r="M22" s="261" t="s">
        <v>40</v>
      </c>
      <c r="N22" s="262"/>
      <c r="O22" s="315">
        <f>'一般教室用3'!X4</f>
        <v>0</v>
      </c>
      <c r="P22" s="316"/>
      <c r="Q22" s="316"/>
      <c r="R22" s="261" t="s">
        <v>40</v>
      </c>
      <c r="S22" s="262"/>
      <c r="T22" s="58"/>
      <c r="U22" s="259"/>
      <c r="V22" s="261"/>
      <c r="W22" s="261"/>
      <c r="X22" s="261"/>
      <c r="Y22" s="262"/>
      <c r="Z22" s="11"/>
      <c r="AA22" s="4"/>
      <c r="AB22" s="4"/>
      <c r="AC22" s="4"/>
      <c r="AD22" s="7"/>
    </row>
    <row r="23" spans="1:30" ht="19.5" customHeight="1">
      <c r="A23" s="125"/>
      <c r="B23" s="312" t="s">
        <v>41</v>
      </c>
      <c r="C23" s="338"/>
      <c r="D23" s="304" t="s">
        <v>42</v>
      </c>
      <c r="E23" s="305"/>
      <c r="F23" s="306"/>
      <c r="G23" s="304" t="s">
        <v>43</v>
      </c>
      <c r="H23" s="305"/>
      <c r="I23" s="306"/>
      <c r="J23" s="304" t="s">
        <v>42</v>
      </c>
      <c r="K23" s="306"/>
      <c r="L23" s="304" t="s">
        <v>43</v>
      </c>
      <c r="M23" s="305"/>
      <c r="N23" s="306"/>
      <c r="O23" s="304" t="s">
        <v>42</v>
      </c>
      <c r="P23" s="306"/>
      <c r="Q23" s="304" t="s">
        <v>43</v>
      </c>
      <c r="R23" s="305"/>
      <c r="S23" s="306"/>
      <c r="T23" s="58"/>
      <c r="U23" s="304" t="s">
        <v>44</v>
      </c>
      <c r="V23" s="305"/>
      <c r="W23" s="305"/>
      <c r="X23" s="305"/>
      <c r="Y23" s="306"/>
      <c r="Z23" s="11"/>
      <c r="AA23" s="4"/>
      <c r="AB23" s="4"/>
      <c r="AC23" s="4"/>
      <c r="AD23" s="7"/>
    </row>
    <row r="24" spans="1:30" ht="21" customHeight="1">
      <c r="A24" s="125"/>
      <c r="B24" s="312" t="s">
        <v>45</v>
      </c>
      <c r="C24" s="338"/>
      <c r="D24" s="302">
        <f>MAX('一般教室用1'!H10,'一般教室用1'!H13,'一般教室用1'!H16,'一般教室用1'!O10,'一般教室用1'!O13,'一般教室用1'!O16,'一般教室用1'!U10,'一般教室用1'!U13,'一般教室用1'!U16,'検査報告書ＰＣ用 普通３教室用手書き'!AA20:AC21)</f>
        <v>0</v>
      </c>
      <c r="E24" s="303"/>
      <c r="F24" s="60" t="s">
        <v>33</v>
      </c>
      <c r="G24" s="302">
        <f>MAX('一般教室用1'!H21,'一般教室用1'!H24,'一般教室用1'!H27,'一般教室用1'!O21,'一般教室用1'!O24,'一般教室用1'!O27,'一般教室用1'!U21,'一般教室用1'!U24,'一般教室用1'!U27)</f>
        <v>0</v>
      </c>
      <c r="H24" s="303"/>
      <c r="I24" s="91" t="s">
        <v>33</v>
      </c>
      <c r="J24" s="59">
        <f>MAX('一般教室用2'!H10,'一般教室用2'!H13,'一般教室用2'!H16,'一般教室用2'!O10,'一般教室用2'!O13,'一般教室用2'!O16,'一般教室用2'!U10,'一般教室用2'!U13,'一般教室用2'!U16)</f>
        <v>0</v>
      </c>
      <c r="K24" s="60" t="s">
        <v>33</v>
      </c>
      <c r="L24" s="302">
        <f>MAX('一般教室用2'!H21,'一般教室用2'!H24,'一般教室用2'!H27,'一般教室用2'!O21,'一般教室用2'!O24,'一般教室用2'!O27,'一般教室用2'!U21,'一般教室用2'!U24,'一般教室用2'!U27)</f>
        <v>0</v>
      </c>
      <c r="M24" s="303"/>
      <c r="N24" s="60" t="s">
        <v>33</v>
      </c>
      <c r="O24" s="59">
        <f>MAX('一般教室用3'!H10,'一般教室用3'!H13,'一般教室用3'!H16,'一般教室用3'!O10,'一般教室用3'!O13,'一般教室用3'!O16,'一般教室用3'!U10,'一般教室用3'!U13,'一般教室用3'!U16)</f>
        <v>0</v>
      </c>
      <c r="P24" s="60" t="s">
        <v>33</v>
      </c>
      <c r="Q24" s="302">
        <f>MAX('一般教室用3'!H21,'一般教室用3'!H24,'一般教室用3'!H27,'一般教室用3'!O21,'一般教室用3'!O24,'一般教室用3'!O27,'一般教室用3'!U21,'一般教室用3'!U24,'一般教室用3'!U27)</f>
        <v>0</v>
      </c>
      <c r="R24" s="303"/>
      <c r="S24" s="60" t="s">
        <v>33</v>
      </c>
      <c r="T24" s="61"/>
      <c r="U24" s="302">
        <f>MAX('コンピュータ教室用1'!H16,'コンピュータ教室用1'!H20,'コンピュータ教室用1'!H24,'コンピュータ教室用1'!O16,'コンピュータ教室用1'!O20,'コンピュータ教室用1'!O24,'コンピュータ教室用1'!U16,'コンピュータ教室用1'!U20,'コンピュータ教室用1'!U24)</f>
        <v>0</v>
      </c>
      <c r="V24" s="303"/>
      <c r="W24" s="303"/>
      <c r="X24" s="307" t="s">
        <v>33</v>
      </c>
      <c r="Y24" s="308"/>
      <c r="Z24" s="11"/>
      <c r="AA24" s="4"/>
      <c r="AB24" s="4"/>
      <c r="AC24" s="4"/>
      <c r="AD24" s="7"/>
    </row>
    <row r="25" spans="1:30" ht="21" customHeight="1">
      <c r="A25" s="125"/>
      <c r="B25" s="312" t="s">
        <v>46</v>
      </c>
      <c r="C25" s="338"/>
      <c r="D25" s="302">
        <f>MIN('一般教室用1'!H10,'一般教室用1'!H13,'一般教室用1'!H16,'一般教室用1'!O10,'一般教室用1'!O13,'一般教室用1'!O16,'一般教室用1'!U10,'一般教室用1'!U13,'一般教室用1'!U16,'検査報告書ＰＣ用 普通３教室用手書き'!AA20:AC21)</f>
        <v>0</v>
      </c>
      <c r="E25" s="303"/>
      <c r="F25" s="60" t="s">
        <v>174</v>
      </c>
      <c r="G25" s="302">
        <f>MIN('一般教室用1'!H21,'一般教室用1'!H24,'一般教室用1'!H27,'一般教室用1'!O21,'一般教室用1'!O24,'一般教室用1'!O27,'一般教室用1'!U21,'一般教室用1'!U24,'一般教室用1'!U27)</f>
        <v>0</v>
      </c>
      <c r="H25" s="303"/>
      <c r="I25" s="91" t="s">
        <v>174</v>
      </c>
      <c r="J25" s="59">
        <f>MIN('一般教室用2'!H10,'一般教室用2'!H13,'一般教室用2'!H16,'一般教室用2'!O10,'一般教室用2'!O13,'一般教室用2'!O16,'一般教室用2'!U10,'一般教室用2'!U13,'一般教室用2'!U16)</f>
        <v>0</v>
      </c>
      <c r="K25" s="60" t="s">
        <v>174</v>
      </c>
      <c r="L25" s="302">
        <f>MIN('一般教室用2'!H21,'一般教室用2'!H24,'一般教室用2'!H27,'一般教室用2'!O21,'一般教室用2'!O24,'一般教室用2'!O27,'一般教室用2'!U21,'一般教室用2'!U24,'一般教室用2'!U27)</f>
        <v>0</v>
      </c>
      <c r="M25" s="303"/>
      <c r="N25" s="60" t="s">
        <v>174</v>
      </c>
      <c r="O25" s="59">
        <f>MIN('一般教室用3'!H10,'一般教室用3'!H13,'一般教室用3'!H16,'一般教室用3'!O10,'一般教室用3'!O13,'一般教室用3'!O16,'一般教室用3'!U10,'一般教室用3'!U13,'一般教室用3'!U16)</f>
        <v>0</v>
      </c>
      <c r="P25" s="60" t="s">
        <v>174</v>
      </c>
      <c r="Q25" s="302">
        <f>MIN('一般教室用3'!H21,'一般教室用3'!H24,'一般教室用3'!H27,'一般教室用3'!O21,'一般教室用3'!O24,'一般教室用3'!O27,'一般教室用3'!U21,'一般教室用3'!U24,'一般教室用3'!U27)</f>
        <v>0</v>
      </c>
      <c r="R25" s="303"/>
      <c r="S25" s="60" t="s">
        <v>174</v>
      </c>
      <c r="T25" s="61"/>
      <c r="U25" s="302">
        <f>MIN('コンピュータ教室用1'!H16,'コンピュータ教室用1'!H20,'コンピュータ教室用1'!H24,'コンピュータ教室用1'!O16,'コンピュータ教室用1'!O20,'コンピュータ教室用1'!O24,'コンピュータ教室用1'!U16,'コンピュータ教室用1'!U20,'コンピュータ教室用1'!U24)</f>
        <v>0</v>
      </c>
      <c r="V25" s="303"/>
      <c r="W25" s="303"/>
      <c r="X25" s="307" t="s">
        <v>174</v>
      </c>
      <c r="Y25" s="308"/>
      <c r="Z25" s="11"/>
      <c r="AA25" s="4"/>
      <c r="AB25" s="4"/>
      <c r="AC25" s="4"/>
      <c r="AD25" s="7"/>
    </row>
    <row r="26" spans="1:30" ht="21" customHeight="1">
      <c r="A26" s="125"/>
      <c r="B26" s="312" t="s">
        <v>47</v>
      </c>
      <c r="C26" s="338"/>
      <c r="D26" s="302">
        <f>IF(D25&gt;0,(IF((D24/D25)&lt;=INT(D24/D25),INT(D24/D25),INT(D24/D25)+1)),"")</f>
      </c>
      <c r="E26" s="303"/>
      <c r="F26" s="62" t="s">
        <v>48</v>
      </c>
      <c r="G26" s="302">
        <f>IF(G25&gt;0,(IF((G24/G25)&lt;=INT(G24/G25),INT(G24/G25),INT(G24/G25)+1)),"")</f>
      </c>
      <c r="H26" s="303"/>
      <c r="I26" s="62" t="s">
        <v>48</v>
      </c>
      <c r="J26" s="59">
        <f>IF(J25&gt;0,(IF((J24/J25)&lt;=INT(J24/J25),INT(J24/J25),INT(J24/J25)+1)),"")</f>
      </c>
      <c r="K26" s="63" t="s">
        <v>48</v>
      </c>
      <c r="L26" s="302">
        <f>IF(L25&gt;0,(IF((L24/L25)&lt;=INT(L24/L25),INT(L24/L25),INT(L24/L25)+1)),"")</f>
      </c>
      <c r="M26" s="303"/>
      <c r="N26" s="62" t="s">
        <v>48</v>
      </c>
      <c r="O26" s="59">
        <f>IF(O25&gt;0,(IF((O24/O25)&lt;=INT(O24/O25),INT(O24/O25),INT(O24/O25)+1)),"")</f>
      </c>
      <c r="P26" s="63" t="s">
        <v>48</v>
      </c>
      <c r="Q26" s="302">
        <f>IF(Q25&gt;0,(IF((Q24/Q25)&lt;=INT(Q24/Q25),INT(Q24/Q25),INT(Q24/Q25)+1)),"")</f>
      </c>
      <c r="R26" s="303"/>
      <c r="S26" s="62" t="s">
        <v>48</v>
      </c>
      <c r="T26" s="64"/>
      <c r="U26" s="302">
        <f>IF(U25&gt;0,(IF((U24/U25)&lt;=INT(U24/U25),INT(U24/U25),INT(U24/U25)+1)),"")</f>
      </c>
      <c r="V26" s="303"/>
      <c r="W26" s="303"/>
      <c r="X26" s="203" t="s">
        <v>48</v>
      </c>
      <c r="Y26" s="284"/>
      <c r="Z26" s="11"/>
      <c r="AA26" s="4"/>
      <c r="AB26" s="4"/>
      <c r="AC26" s="4"/>
      <c r="AD26" s="7"/>
    </row>
    <row r="27" spans="1:30" ht="24.75" customHeight="1">
      <c r="A27" s="125"/>
      <c r="B27" s="312" t="s">
        <v>49</v>
      </c>
      <c r="C27" s="338"/>
      <c r="D27" s="310" t="s">
        <v>25</v>
      </c>
      <c r="E27" s="311"/>
      <c r="F27" s="311" t="str">
        <f>IF('データ入力'!D24="","有り・無し",(IF('データ入力'!D24+'データ入力'!D30=0,"無し","有り")))</f>
        <v>有り・無し</v>
      </c>
      <c r="G27" s="311"/>
      <c r="H27" s="311"/>
      <c r="I27" s="312"/>
      <c r="J27" s="65" t="s">
        <v>175</v>
      </c>
      <c r="K27" s="311" t="str">
        <f>IF('データ入力'!D49="","有り・無し",(IF('データ入力'!D49+'データ入力'!D55=0,"無し","有り")))</f>
        <v>有り・無し</v>
      </c>
      <c r="L27" s="311"/>
      <c r="M27" s="311"/>
      <c r="N27" s="312"/>
      <c r="O27" s="65" t="s">
        <v>175</v>
      </c>
      <c r="P27" s="311" t="str">
        <f>IF('データ入力'!D74="","有り・無し",(IF('データ入力'!D74+'データ入力'!D80=0,"無し","有り")))</f>
        <v>有り・無し</v>
      </c>
      <c r="Q27" s="311"/>
      <c r="R27" s="311"/>
      <c r="S27" s="312"/>
      <c r="T27" s="66"/>
      <c r="U27" s="310" t="s">
        <v>175</v>
      </c>
      <c r="V27" s="311"/>
      <c r="W27" s="311" t="str">
        <f>IF('データ入力'!D100="","有り・無し",(IF('データ入力'!D100=0,"無し","有り")))</f>
        <v>有り・無し</v>
      </c>
      <c r="X27" s="311"/>
      <c r="Y27" s="312"/>
      <c r="Z27" s="11"/>
      <c r="AA27" s="4"/>
      <c r="AB27" s="4"/>
      <c r="AC27" s="4"/>
      <c r="AD27" s="7"/>
    </row>
    <row r="28" spans="1:30" ht="15.75" customHeight="1">
      <c r="A28" s="125"/>
      <c r="B28" s="312" t="s">
        <v>176</v>
      </c>
      <c r="C28" s="338"/>
      <c r="D28" s="300" t="str">
        <f>IF('データ入力'!C22="未設定","有り（",(IF('データ入力'!B21+'データ入力'!B22=0,"","有り(")))</f>
        <v>有り（</v>
      </c>
      <c r="E28" s="296"/>
      <c r="F28" s="296" t="str">
        <f>IF('データ入力'!C22="未設定","黒板",(IF('データ入力'!B22=0,"","黒板")))</f>
        <v>黒板</v>
      </c>
      <c r="G28" s="296"/>
      <c r="H28" s="296" t="str">
        <f>IF('データ入力'!C22="未設定",")・無し",(IF('データ入力'!B21+'データ入力'!B22=0,"無し",")")))</f>
        <v>)・無し</v>
      </c>
      <c r="I28" s="297"/>
      <c r="J28" s="300" t="str">
        <f>IF('データ入力'!C47="未設定","有り（",(IF('データ入力'!B46+'データ入力'!B47=0,"","有り(")))</f>
        <v>有り（</v>
      </c>
      <c r="K28" s="296" t="str">
        <f>IF('データ入力'!C47="未設定","黒板",(IF('データ入力'!B47=0,"","黒板")))</f>
        <v>黒板</v>
      </c>
      <c r="L28" s="296"/>
      <c r="M28" s="296" t="str">
        <f>IF('データ入力'!C47="未設定",")・無し",(IF('データ入力'!B46+'データ入力'!B47=0,"無し",")")))</f>
        <v>)・無し</v>
      </c>
      <c r="N28" s="297"/>
      <c r="O28" s="300" t="str">
        <f>IF('データ入力'!C72="未設定","有り（",(IF('データ入力'!B71+'データ入力'!B72=0,"","有り(")))</f>
        <v>有り（</v>
      </c>
      <c r="P28" s="296" t="str">
        <f>IF('データ入力'!C72="未設定","黒板",(IF('データ入力'!B72=0,"","黒板")))</f>
        <v>黒板</v>
      </c>
      <c r="Q28" s="296"/>
      <c r="R28" s="296" t="str">
        <f>IF('データ入力'!C72="未設定",")・無し",(IF('データ入力'!B71+'データ入力'!B72=0,"無し",")")))</f>
        <v>)・無し</v>
      </c>
      <c r="S28" s="297"/>
      <c r="T28" s="66"/>
      <c r="U28" s="300" t="s">
        <v>177</v>
      </c>
      <c r="V28" s="296"/>
      <c r="W28" s="296"/>
      <c r="X28" s="296"/>
      <c r="Y28" s="297"/>
      <c r="Z28" s="11"/>
      <c r="AA28" s="4"/>
      <c r="AB28" s="4"/>
      <c r="AC28" s="4"/>
      <c r="AD28" s="7"/>
    </row>
    <row r="29" spans="1:30" ht="7.5" customHeight="1">
      <c r="A29" s="125"/>
      <c r="B29" s="312"/>
      <c r="C29" s="338"/>
      <c r="D29" s="301"/>
      <c r="E29" s="298"/>
      <c r="F29" s="298"/>
      <c r="G29" s="298"/>
      <c r="H29" s="298"/>
      <c r="I29" s="299"/>
      <c r="J29" s="301"/>
      <c r="K29" s="298"/>
      <c r="L29" s="298"/>
      <c r="M29" s="298"/>
      <c r="N29" s="299"/>
      <c r="O29" s="301"/>
      <c r="P29" s="298"/>
      <c r="Q29" s="298"/>
      <c r="R29" s="298"/>
      <c r="S29" s="299"/>
      <c r="T29" s="66"/>
      <c r="U29" s="323" t="s">
        <v>52</v>
      </c>
      <c r="V29" s="324"/>
      <c r="W29" s="324"/>
      <c r="X29" s="324"/>
      <c r="Y29" s="325"/>
      <c r="Z29" s="11"/>
      <c r="AA29" s="4"/>
      <c r="AB29" s="4"/>
      <c r="AC29" s="4"/>
      <c r="AD29" s="7"/>
    </row>
    <row r="30" spans="1:30" ht="7.5" customHeight="1">
      <c r="A30" s="125"/>
      <c r="B30" s="312" t="s">
        <v>178</v>
      </c>
      <c r="C30" s="338"/>
      <c r="D30" s="300" t="str">
        <f>IF('データ入力'!F24="","有り(　　   　　 　)・無し",(IF('データ入力'!F24+'データ入力'!F30=0,"汚れ無し",(IF('データ入力'!F24+'データ入力'!F30=2,"黒板と机上で有り",(IF('データ入力'!F24=1,"黒板照明で有り","机上照明で有り")))))))</f>
        <v>有り(　　   　　 　)・無し</v>
      </c>
      <c r="E30" s="296"/>
      <c r="F30" s="296"/>
      <c r="G30" s="296"/>
      <c r="H30" s="296"/>
      <c r="I30" s="297"/>
      <c r="J30" s="300" t="str">
        <f>IF('データ入力'!F49="","有り(　　  　　  　)・無し",(IF('データ入力'!F49+'データ入力'!F55=0,"汚れ無し",(IF('データ入力'!F49+'データ入力'!F55=2,"黒板と机上で有り",(IF('データ入力'!F49=1,"黒板照明で有り","机上照明で有り")))))))</f>
        <v>有り(　　  　　  　)・無し</v>
      </c>
      <c r="K30" s="296"/>
      <c r="L30" s="296"/>
      <c r="M30" s="296"/>
      <c r="N30" s="297"/>
      <c r="O30" s="300" t="str">
        <f>IF('データ入力'!F74="","有り(　　  　　  　)・無し",(IF('データ入力'!F74+'データ入力'!F80=0,"汚れ無し",(IF('データ入力'!F74+'データ入力'!F80=2,"黒板と机上で有り",(IF('データ入力'!F74=1,"黒板照明で有り","机上照明で有り")))))))</f>
        <v>有り(　　  　　  　)・無し</v>
      </c>
      <c r="P30" s="296"/>
      <c r="Q30" s="296"/>
      <c r="R30" s="296"/>
      <c r="S30" s="297"/>
      <c r="T30" s="66"/>
      <c r="U30" s="323"/>
      <c r="V30" s="324"/>
      <c r="W30" s="324"/>
      <c r="X30" s="324"/>
      <c r="Y30" s="325"/>
      <c r="Z30" s="11"/>
      <c r="AA30" s="4"/>
      <c r="AB30" s="4"/>
      <c r="AC30" s="4"/>
      <c r="AD30" s="7"/>
    </row>
    <row r="31" spans="1:30" ht="17.25" customHeight="1">
      <c r="A31" s="125"/>
      <c r="B31" s="312"/>
      <c r="C31" s="338"/>
      <c r="D31" s="301"/>
      <c r="E31" s="298"/>
      <c r="F31" s="298"/>
      <c r="G31" s="298"/>
      <c r="H31" s="298"/>
      <c r="I31" s="299"/>
      <c r="J31" s="301"/>
      <c r="K31" s="298"/>
      <c r="L31" s="298"/>
      <c r="M31" s="298"/>
      <c r="N31" s="299"/>
      <c r="O31" s="301"/>
      <c r="P31" s="298"/>
      <c r="Q31" s="298"/>
      <c r="R31" s="298"/>
      <c r="S31" s="299"/>
      <c r="T31" s="67"/>
      <c r="U31" s="301" t="str">
        <f>IF('データ入力'!B94="","有り・無し",(IF('データ入力'!B94=1,"有り","無し")))</f>
        <v>有り・無し</v>
      </c>
      <c r="V31" s="298"/>
      <c r="W31" s="298"/>
      <c r="X31" s="298"/>
      <c r="Y31" s="299"/>
      <c r="Z31" s="11"/>
      <c r="AA31" s="4"/>
      <c r="AB31" s="4"/>
      <c r="AC31" s="4"/>
      <c r="AD31" s="7"/>
    </row>
    <row r="32" spans="1:30" ht="12.75" customHeight="1">
      <c r="A32" s="125"/>
      <c r="B32" s="22"/>
      <c r="C32" s="12" t="s">
        <v>53</v>
      </c>
      <c r="D32" s="317" t="s">
        <v>150</v>
      </c>
      <c r="E32" s="317"/>
      <c r="F32" s="317"/>
      <c r="G32" s="317"/>
      <c r="H32" s="317"/>
      <c r="I32" s="317"/>
      <c r="J32" s="317"/>
      <c r="K32" s="317"/>
      <c r="L32" s="317"/>
      <c r="M32" s="317"/>
      <c r="N32" s="317"/>
      <c r="O32" s="317"/>
      <c r="P32" s="317"/>
      <c r="Q32" s="317"/>
      <c r="R32" s="317"/>
      <c r="S32" s="317"/>
      <c r="T32" s="317"/>
      <c r="U32" s="317"/>
      <c r="V32" s="317"/>
      <c r="W32" s="317"/>
      <c r="X32" s="317"/>
      <c r="Y32" s="317"/>
      <c r="Z32" s="11"/>
      <c r="AA32" s="4"/>
      <c r="AB32" s="4"/>
      <c r="AC32" s="4"/>
      <c r="AD32" s="7"/>
    </row>
    <row r="33" spans="1:30" ht="12.75" customHeight="1">
      <c r="A33" s="125"/>
      <c r="B33" s="22"/>
      <c r="C33" s="12" t="s">
        <v>152</v>
      </c>
      <c r="D33" s="317" t="s">
        <v>188</v>
      </c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7"/>
      <c r="X33" s="317"/>
      <c r="Y33" s="317"/>
      <c r="Z33" s="11"/>
      <c r="AA33" s="4"/>
      <c r="AB33" s="4"/>
      <c r="AC33" s="4"/>
      <c r="AD33" s="7"/>
    </row>
    <row r="34" spans="1:30" ht="12.75" customHeight="1">
      <c r="A34" s="125"/>
      <c r="B34" s="22"/>
      <c r="C34" s="12" t="s">
        <v>148</v>
      </c>
      <c r="D34" s="317" t="s">
        <v>54</v>
      </c>
      <c r="E34" s="317"/>
      <c r="F34" s="317"/>
      <c r="G34" s="317"/>
      <c r="H34" s="317"/>
      <c r="I34" s="317"/>
      <c r="J34" s="317"/>
      <c r="K34" s="317"/>
      <c r="L34" s="317"/>
      <c r="M34" s="317"/>
      <c r="N34" s="317"/>
      <c r="O34" s="317"/>
      <c r="P34" s="317"/>
      <c r="Q34" s="317"/>
      <c r="R34" s="317"/>
      <c r="S34" s="317"/>
      <c r="T34" s="317"/>
      <c r="U34" s="317"/>
      <c r="V34" s="317"/>
      <c r="W34" s="317"/>
      <c r="X34" s="317"/>
      <c r="Y34" s="317"/>
      <c r="Z34" s="11"/>
      <c r="AA34" s="4"/>
      <c r="AB34" s="4"/>
      <c r="AC34" s="4"/>
      <c r="AD34" s="7"/>
    </row>
    <row r="35" spans="1:30" ht="12.75" customHeight="1">
      <c r="A35" s="125"/>
      <c r="B35" s="22"/>
      <c r="C35" s="12" t="s">
        <v>153</v>
      </c>
      <c r="D35" s="317" t="s">
        <v>55</v>
      </c>
      <c r="E35" s="317"/>
      <c r="F35" s="317"/>
      <c r="G35" s="317"/>
      <c r="H35" s="317"/>
      <c r="I35" s="317"/>
      <c r="J35" s="317"/>
      <c r="K35" s="317"/>
      <c r="L35" s="317"/>
      <c r="M35" s="317"/>
      <c r="N35" s="317"/>
      <c r="O35" s="317"/>
      <c r="P35" s="317"/>
      <c r="Q35" s="317"/>
      <c r="R35" s="317"/>
      <c r="S35" s="317"/>
      <c r="T35" s="317"/>
      <c r="U35" s="317"/>
      <c r="V35" s="317"/>
      <c r="W35" s="317"/>
      <c r="X35" s="317"/>
      <c r="Y35" s="317"/>
      <c r="Z35" s="11"/>
      <c r="AA35" s="4"/>
      <c r="AB35" s="4"/>
      <c r="AC35" s="4"/>
      <c r="AD35" s="7"/>
    </row>
    <row r="36" spans="1:30" ht="12.75" customHeight="1">
      <c r="A36" s="125"/>
      <c r="B36" s="22"/>
      <c r="C36" s="12" t="s">
        <v>149</v>
      </c>
      <c r="D36" s="317" t="s">
        <v>56</v>
      </c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7"/>
      <c r="X36" s="317"/>
      <c r="Y36" s="317"/>
      <c r="Z36" s="11"/>
      <c r="AA36" s="4"/>
      <c r="AB36" s="4"/>
      <c r="AC36" s="4"/>
      <c r="AD36" s="7"/>
    </row>
    <row r="37" spans="1:30" ht="12.75" customHeight="1">
      <c r="A37" s="125"/>
      <c r="B37" s="22"/>
      <c r="C37" s="12"/>
      <c r="D37" s="317" t="s">
        <v>180</v>
      </c>
      <c r="E37" s="317"/>
      <c r="F37" s="317"/>
      <c r="G37" s="317"/>
      <c r="H37" s="317"/>
      <c r="I37" s="317"/>
      <c r="J37" s="317"/>
      <c r="K37" s="317"/>
      <c r="L37" s="317"/>
      <c r="M37" s="317"/>
      <c r="N37" s="317"/>
      <c r="O37" s="317"/>
      <c r="P37" s="317"/>
      <c r="Q37" s="317"/>
      <c r="R37" s="317"/>
      <c r="S37" s="317"/>
      <c r="T37" s="317"/>
      <c r="U37" s="317"/>
      <c r="V37" s="317"/>
      <c r="W37" s="317"/>
      <c r="X37" s="317"/>
      <c r="Y37" s="317"/>
      <c r="Z37" s="11"/>
      <c r="AA37" s="4"/>
      <c r="AB37" s="4"/>
      <c r="AC37" s="4"/>
      <c r="AD37" s="7"/>
    </row>
    <row r="38" spans="1:30" ht="12.75" customHeight="1">
      <c r="A38" s="125"/>
      <c r="B38" s="22"/>
      <c r="C38" s="12" t="s">
        <v>181</v>
      </c>
      <c r="D38" s="317" t="s">
        <v>146</v>
      </c>
      <c r="E38" s="317"/>
      <c r="F38" s="317"/>
      <c r="G38" s="317"/>
      <c r="H38" s="317"/>
      <c r="I38" s="317"/>
      <c r="J38" s="317"/>
      <c r="K38" s="317"/>
      <c r="L38" s="317"/>
      <c r="M38" s="317"/>
      <c r="N38" s="317"/>
      <c r="O38" s="317"/>
      <c r="P38" s="317"/>
      <c r="Q38" s="317"/>
      <c r="R38" s="317"/>
      <c r="S38" s="317"/>
      <c r="T38" s="317"/>
      <c r="U38" s="317"/>
      <c r="V38" s="317"/>
      <c r="W38" s="317"/>
      <c r="X38" s="317"/>
      <c r="Y38" s="317"/>
      <c r="Z38" s="11"/>
      <c r="AA38" s="4"/>
      <c r="AB38" s="4"/>
      <c r="AC38" s="4"/>
      <c r="AD38" s="7"/>
    </row>
    <row r="39" spans="1:30" ht="12.75" customHeight="1">
      <c r="A39" s="125"/>
      <c r="B39" s="43"/>
      <c r="C39" s="104" t="s">
        <v>182</v>
      </c>
      <c r="D39" s="329" t="s">
        <v>162</v>
      </c>
      <c r="E39" s="329"/>
      <c r="F39" s="329"/>
      <c r="G39" s="329"/>
      <c r="H39" s="329"/>
      <c r="I39" s="329"/>
      <c r="J39" s="329"/>
      <c r="K39" s="329"/>
      <c r="L39" s="329"/>
      <c r="M39" s="329"/>
      <c r="N39" s="329"/>
      <c r="O39" s="329"/>
      <c r="P39" s="329"/>
      <c r="Q39" s="329"/>
      <c r="R39" s="329"/>
      <c r="S39" s="329"/>
      <c r="T39" s="329"/>
      <c r="U39" s="329"/>
      <c r="V39" s="329"/>
      <c r="W39" s="329"/>
      <c r="X39" s="329"/>
      <c r="Y39" s="329"/>
      <c r="Z39" s="8"/>
      <c r="AA39" s="4"/>
      <c r="AB39" s="4"/>
      <c r="AC39" s="4"/>
      <c r="AD39" s="7"/>
    </row>
    <row r="40" spans="3:30" ht="13.5">
      <c r="C40" s="103">
        <f>'データ入力'!B3</f>
        <v>2010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328" t="str">
        <f>'データ入力'!D3</f>
        <v>藤沢市学校薬剤師会</v>
      </c>
      <c r="O40" s="328"/>
      <c r="P40" s="328"/>
      <c r="Q40" s="328"/>
      <c r="R40" s="328"/>
      <c r="S40" s="328"/>
      <c r="T40" s="328"/>
      <c r="U40" s="328"/>
      <c r="V40" s="328"/>
      <c r="W40" s="328"/>
      <c r="X40" s="328"/>
      <c r="Y40" s="328"/>
      <c r="Z40" s="4"/>
      <c r="AA40" s="4"/>
      <c r="AB40" s="4"/>
      <c r="AC40" s="4"/>
      <c r="AD40" s="7"/>
    </row>
    <row r="41" spans="3:29" ht="13.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3:29" ht="13.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3:29" ht="13.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3:29" ht="13.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3:29" ht="13.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3:29" ht="13.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3:29" ht="13.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3:29" ht="13.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3:29" ht="13.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3:29" ht="13.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3:29" ht="13.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3:29" ht="13.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3:29" ht="13.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3:29" ht="13.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3:29" ht="13.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3:29" ht="13.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3:29" ht="13.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3:29" ht="13.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3:29" ht="13.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3:29" ht="13.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3:29" ht="13.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3:29" ht="13.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3:29" ht="13.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3:29" ht="13.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3:29" ht="13.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3:29" ht="13.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3:29" ht="13.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3:29" ht="13.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3:29" ht="13.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3:29" ht="13.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3:29" ht="13.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3:29" ht="13.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3:29" ht="13.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3:29" ht="13.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3:29" ht="13.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3:29" ht="13.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3:29" ht="13.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3:29" ht="13.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3:29" ht="13.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3:29" ht="13.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3:29" ht="13.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3:29" ht="13.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3:29" ht="13.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3:29" ht="13.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3:29" ht="13.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3:29" ht="13.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3:29" ht="13.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3:29" ht="13.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3:29" ht="13.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3:29" ht="13.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3:29" ht="13.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3:29" ht="13.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3:29" ht="13.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3:29" ht="13.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3:29" ht="13.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3:29" ht="13.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3:29" ht="13.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3:29" ht="13.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3:29" ht="13.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3:29" ht="13.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3:29" ht="13.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3:29" ht="13.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3:29" ht="13.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3:29" ht="13.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3:29" ht="13.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3:29" ht="13.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3:29" ht="13.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3:29" ht="13.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3:29" ht="13.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3:29" ht="13.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3:29" ht="13.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3:29" ht="13.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3:29" ht="13.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3:29" ht="13.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3:29" ht="13.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3:29" ht="13.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3:29" ht="13.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3:29" ht="13.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3:29" ht="13.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3:29" ht="13.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3:29" ht="13.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3:29" ht="13.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3:29" ht="13.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3:29" ht="13.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3:29" ht="13.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3:29" ht="13.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3:29" ht="13.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3:29" ht="13.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3:29" ht="13.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3:29" ht="13.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3:29" ht="13.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3:29" ht="13.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3:29" ht="13.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3:29" ht="13.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3:29" ht="13.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3:29" ht="13.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3:29" ht="13.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3:29" ht="13.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3:29" ht="13.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3:29" ht="13.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3:29" ht="13.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3:29" ht="13.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3:29" ht="13.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3:29" ht="13.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3:29" ht="13.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3:29" ht="13.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3:29" ht="13.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3:29" ht="13.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3:29" ht="13.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3:29" ht="13.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3:29" ht="13.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3:29" ht="13.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3:29" ht="13.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3:29" ht="13.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3:29" ht="13.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3:29" ht="13.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3:29" ht="13.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3:29" ht="13.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3:29" ht="13.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3:29" ht="13.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3:29" ht="13.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3:29" ht="13.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3:29" ht="13.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3:29" ht="13.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3:29" ht="13.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3:29" ht="13.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3:29" ht="13.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3:29" ht="13.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3:29" ht="13.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3:29" ht="13.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3:29" ht="13.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3:29" ht="13.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3:29" ht="13.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3:29" ht="13.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3:29" ht="13.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3:29" ht="13.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3:29" ht="13.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3:29" ht="13.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3:29" ht="13.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3:29" ht="13.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3:29" ht="13.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3:29" ht="13.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3:29" ht="13.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3:29" ht="13.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3:29" ht="13.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3:29" ht="13.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3:29" ht="13.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3:29" ht="13.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3:29" ht="13.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3:29" ht="13.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3:29" ht="13.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3:29" ht="13.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3:29" ht="13.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3:29" ht="13.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3:29" ht="13.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3:29" ht="13.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3:29" ht="13.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3:29" ht="13.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3:29" ht="13.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3:29" ht="13.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3:29" ht="13.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3:29" ht="13.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3:29" ht="13.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3:29" ht="13.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3:29" ht="13.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3:29" ht="13.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3:29" ht="13.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3:29" ht="13.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3:29" ht="13.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3:29" ht="13.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3:29" ht="13.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3:29" ht="13.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3:29" ht="13.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3:29" ht="13.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3:29" ht="13.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3:29" ht="13.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3:29" ht="13.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3:29" ht="13.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3:29" ht="13.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3:29" ht="13.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3:29" ht="13.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3:29" ht="13.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3:29" ht="13.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3:29" ht="13.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3:29" ht="13.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3:29" ht="13.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3:29" ht="13.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3:29" ht="13.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3:29" ht="13.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3:29" ht="13.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3:29" ht="13.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3:29" ht="13.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3:29" ht="13.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3:29" ht="13.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3:29" ht="13.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3:29" ht="13.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3:29" ht="13.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3:29" ht="13.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3:29" ht="13.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3:29" ht="13.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3:29" ht="13.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3:29" ht="13.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3:29" ht="13.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3:29" ht="13.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3:29" ht="13.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3:29" ht="13.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3:29" ht="13.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3:29" ht="13.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3:29" ht="13.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3:29" ht="13.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3:29" ht="13.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3:29" ht="13.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3:29" ht="13.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3:29" ht="13.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3:29" ht="13.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3:29" ht="13.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3:29" ht="13.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3:29" ht="13.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3:29" ht="13.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3:29" ht="13.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3:29" ht="13.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3:29" ht="13.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3:29" ht="13.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3:29" ht="13.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3:29" ht="13.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3:29" ht="13.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3:29" ht="13.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3:29" ht="13.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3:29" ht="13.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3:29" ht="13.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3:29" ht="13.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3:29" ht="13.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3:29" ht="13.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3:29" ht="13.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3:29" ht="13.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3:29" ht="13.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3:29" ht="13.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3:29" ht="13.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3:29" ht="13.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3:29" ht="13.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3:29" ht="13.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3:29" ht="13.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3:29" ht="13.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3:29" ht="13.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3:29" ht="13.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3:29" ht="13.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3:29" ht="13.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3:29" ht="13.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3:29" ht="13.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3:29" ht="13.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3:29" ht="13.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3:29" ht="13.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3:29" ht="13.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3:29" ht="13.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3:29" ht="13.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3:29" ht="13.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3:29" ht="13.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3:29" ht="13.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3:29" ht="13.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3:29" ht="13.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3:29" ht="13.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3:29" ht="13.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3:29" ht="13.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3:29" ht="13.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3:29" ht="13.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3:29" ht="13.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3:29" ht="13.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3:29" ht="13.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3:29" ht="13.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3:29" ht="13.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3:29" ht="13.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3:29" ht="13.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3:29" ht="13.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</sheetData>
  <mergeCells count="101">
    <mergeCell ref="F2:J2"/>
    <mergeCell ref="C2:D2"/>
    <mergeCell ref="Q4:Y4"/>
    <mergeCell ref="P28:Q29"/>
    <mergeCell ref="H1:O1"/>
    <mergeCell ref="O3:Q3"/>
    <mergeCell ref="P27:S27"/>
    <mergeCell ref="H4:P4"/>
    <mergeCell ref="O28:O29"/>
    <mergeCell ref="R28:S29"/>
    <mergeCell ref="O2:P2"/>
    <mergeCell ref="Q2:R2"/>
    <mergeCell ref="K2:N2"/>
    <mergeCell ref="Q21:R21"/>
    <mergeCell ref="R3:X3"/>
    <mergeCell ref="W2:X2"/>
    <mergeCell ref="C16:Y16"/>
    <mergeCell ref="C18:Y18"/>
    <mergeCell ref="C19:Y19"/>
    <mergeCell ref="C17:Y17"/>
    <mergeCell ref="L21:M21"/>
    <mergeCell ref="B21:C22"/>
    <mergeCell ref="C6:Y6"/>
    <mergeCell ref="U28:Y28"/>
    <mergeCell ref="X26:Y26"/>
    <mergeCell ref="B30:C31"/>
    <mergeCell ref="B23:C23"/>
    <mergeCell ref="B24:C24"/>
    <mergeCell ref="B25:C25"/>
    <mergeCell ref="B26:C26"/>
    <mergeCell ref="B27:C27"/>
    <mergeCell ref="B28:C29"/>
    <mergeCell ref="U27:V27"/>
    <mergeCell ref="N40:Y40"/>
    <mergeCell ref="D36:Y36"/>
    <mergeCell ref="D37:Y37"/>
    <mergeCell ref="D39:Y39"/>
    <mergeCell ref="D38:Y38"/>
    <mergeCell ref="D26:E26"/>
    <mergeCell ref="L25:M25"/>
    <mergeCell ref="Q25:R25"/>
    <mergeCell ref="Q26:R26"/>
    <mergeCell ref="G25:H25"/>
    <mergeCell ref="G26:H26"/>
    <mergeCell ref="M22:N22"/>
    <mergeCell ref="L3:N3"/>
    <mergeCell ref="D32:Y32"/>
    <mergeCell ref="U29:Y30"/>
    <mergeCell ref="X25:Y25"/>
    <mergeCell ref="J28:J29"/>
    <mergeCell ref="C5:Y5"/>
    <mergeCell ref="C15:Y15"/>
    <mergeCell ref="L26:M26"/>
    <mergeCell ref="U26:W26"/>
    <mergeCell ref="D34:Y34"/>
    <mergeCell ref="D35:Y35"/>
    <mergeCell ref="J30:N31"/>
    <mergeCell ref="U31:Y31"/>
    <mergeCell ref="D30:I31"/>
    <mergeCell ref="D33:Y33"/>
    <mergeCell ref="O30:S31"/>
    <mergeCell ref="O22:Q22"/>
    <mergeCell ref="R22:S22"/>
    <mergeCell ref="X24:Y24"/>
    <mergeCell ref="U24:W24"/>
    <mergeCell ref="W27:Y27"/>
    <mergeCell ref="U25:W25"/>
    <mergeCell ref="U21:Y22"/>
    <mergeCell ref="U23:Y23"/>
    <mergeCell ref="K27:N27"/>
    <mergeCell ref="D21:E21"/>
    <mergeCell ref="D22:G22"/>
    <mergeCell ref="H22:I22"/>
    <mergeCell ref="G21:H21"/>
    <mergeCell ref="G23:I23"/>
    <mergeCell ref="D25:E25"/>
    <mergeCell ref="D23:F23"/>
    <mergeCell ref="J22:L22"/>
    <mergeCell ref="L24:M24"/>
    <mergeCell ref="J23:K23"/>
    <mergeCell ref="L23:N23"/>
    <mergeCell ref="O23:P23"/>
    <mergeCell ref="Q23:S23"/>
    <mergeCell ref="Q24:R24"/>
    <mergeCell ref="M28:N29"/>
    <mergeCell ref="D28:E29"/>
    <mergeCell ref="H28:I29"/>
    <mergeCell ref="D24:E24"/>
    <mergeCell ref="G24:H24"/>
    <mergeCell ref="F28:G29"/>
    <mergeCell ref="K28:L29"/>
    <mergeCell ref="D27:E27"/>
    <mergeCell ref="F27:I27"/>
    <mergeCell ref="C7:Y7"/>
    <mergeCell ref="C8:Y8"/>
    <mergeCell ref="C9:Y9"/>
    <mergeCell ref="C10:Y10"/>
    <mergeCell ref="C12:Y12"/>
    <mergeCell ref="C13:Y13"/>
    <mergeCell ref="C14:Y14"/>
    <mergeCell ref="C11:Y11"/>
  </mergeCells>
  <printOptions/>
  <pageMargins left="0.35" right="0.14" top="0.33" bottom="0.27" header="0.32" footer="0.33"/>
  <pageSetup orientation="portrait" paperSize="9" scale="1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イイジマ薬局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飯島幹雄</dc:creator>
  <cp:keywords/>
  <dc:description/>
  <cp:lastModifiedBy>飯島　幹雄</cp:lastModifiedBy>
  <cp:lastPrinted>2010-06-10T09:20:27Z</cp:lastPrinted>
  <dcterms:created xsi:type="dcterms:W3CDTF">2001-06-09T02:24:14Z</dcterms:created>
  <dcterms:modified xsi:type="dcterms:W3CDTF">2010-06-10T10:23:55Z</dcterms:modified>
  <cp:category/>
  <cp:version/>
  <cp:contentType/>
  <cp:contentStatus/>
</cp:coreProperties>
</file>